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d775fe12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h Flow Calculator" sheetId="1" r:id="Rdd082d2564d44e88"/>
    <x:sheet xmlns:r="http://schemas.openxmlformats.org/officeDocument/2006/relationships" name="Deposit Scenarios" sheetId="2" r:id="Rcc819ddc56554828"/>
    <x:sheet xmlns:r="http://schemas.openxmlformats.org/officeDocument/2006/relationships" name="Order Timeline" sheetId="3" r:id="Rcb89dc3adf734085"/>
    <x:sheet xmlns:r="http://schemas.openxmlformats.org/officeDocument/2006/relationships" name="How to Use" sheetId="4" r:id="R6c0802a18c054e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%"/>
    <x:numFmt numFmtId="202" formatCode="0"/>
    <x:numFmt numFmtId="203" formatCode="0.00x"/>
  </x:numFmts>
  <x:fonts count="11">
    <x:font>
      <x:sz val="11"/>
      <x:name val="Carlito"/>
    </x:font>
    <x:font>
      <x:b/>
      <x:sz val="16"/>
      <x:color rgb="FFFFFFFF"/>
      <x:name val="Carlito"/>
    </x:font>
    <x:font>
      <x:i/>
      <x:sz val="11"/>
      <x:color rgb="FF334155"/>
      <x:name val="Carlito"/>
    </x:font>
    <x:font>
      <x:b/>
      <x:sz val="11"/>
      <x:color rgb="FF0F2740"/>
      <x:name val="Carlito"/>
    </x:font>
    <x:font>
      <x:b/>
      <x:sz val="11"/>
      <x:color rgb="FF1F2937"/>
      <x:name val="Carlito"/>
    </x:font>
    <x:font>
      <x:sz val="11"/>
      <x:color rgb="FF64748B"/>
      <x:name val="Carlito"/>
    </x:font>
    <x:font>
      <x:b/>
      <x:sz val="11"/>
      <x:color rgb="FF64748B"/>
      <x:name val="Carlito"/>
    </x:font>
    <x:font>
      <x:sz val="11"/>
      <x:color rgb="FF111827"/>
      <x:name val="Carlito"/>
    </x:font>
    <x:font>
      <x:b/>
      <x:sz val="11"/>
      <x:name val="Carlito"/>
    </x:font>
    <x:font>
      <x:i/>
      <x:sz val="11"/>
      <x:color rgb="FF64748B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B4A7D"/>
      </x:patternFill>
    </x:fill>
    <x:fill>
      <x:patternFill patternType="solid">
        <x:fgColor rgb="FFEEF4FA"/>
      </x:patternFill>
    </x:fill>
    <x:fill>
      <x:patternFill patternType="solid">
        <x:fgColor rgb="FFDDEBF7"/>
      </x:patternFill>
    </x:fill>
    <x:fill>
      <x:patternFill patternType="solid">
        <x:fgColor rgb="FFFFF4CC"/>
      </x:patternFill>
    </x:fill>
    <x:fill>
      <x:patternFill patternType="solid">
        <x:fgColor rgb="FFF8FAFC"/>
      </x:patternFill>
    </x:fill>
  </x:fills>
  <x:borders count="26">
    <x:border/>
    <x:border/>
    <x:border>
      <x:left/>
      <x:right/>
      <x:top/>
    </x:border>
    <x:border>
      <x:left/>
      <x:right/>
      <x:bottom/>
    </x:border>
    <x:border>
      <x:left/>
      <x:right/>
      <x:top/>
    </x:border>
    <x:border>
      <x:left/>
      <x:right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</x:border>
    <x:border>
      <x:left/>
      <x:right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 applyAlignment="1">
      <x:alignment horizontal="left"/>
    </x:xf>
    <x:xf numFmtId="0" fontId="4" fillId="0" borderId="1" xfId="0" applyNumberFormat="1" applyFont="1" applyFill="1" applyBorder="1"/>
    <x:xf numFmtId="0" fontId="4" fillId="4" borderId="1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/>
    <x:xf numFmtId="0" fontId="6" fillId="4" borderId="0" xfId="0" applyNumberFormat="1" applyFont="1" applyFill="1" applyBorder="1" applyAlignment="1">
      <x:alignment horizontal="left"/>
    </x:xf>
    <x:xf numFmtId="0" fontId="5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left" wrapText="1"/>
    </x:xf>
    <x:xf numFmtId="0" fontId="5" fillId="0" borderId="1" xfId="0" applyNumberFormat="1" applyFont="1" applyFill="1" applyBorder="1"/>
    <x:xf numFmtId="0" fontId="6" fillId="4" borderId="1" xfId="0" applyNumberFormat="1" applyFont="1" applyFill="1" applyBorder="1" applyAlignment="1">
      <x:alignment horizontal="left"/>
    </x:xf>
    <x:xf numFmtId="0" fontId="5" fillId="0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horizontal="left" wrapText="1"/>
    </x:xf>
    <x:xf numFmtId="0" fontId="0" fillId="0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right"/>
    </x:xf>
    <x:xf numFmtId="0" fontId="3" fillId="4" borderId="1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 applyAlignment="1">
      <x:alignment horizontal="right"/>
    </x:xf>
    <x:xf numFmtId="200" fontId="0" fillId="0" borderId="1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 applyAlignment="1">
      <x:alignment horizontal="right"/>
    </x:xf>
    <x:xf numFmtId="201" fontId="0" fillId="0" borderId="1" xfId="0" applyNumberFormat="1" applyFont="1" applyFill="1" applyBorder="1" applyAlignment="1">
      <x:alignment horizontal="right"/>
    </x:xf>
    <x:xf numFmtId="202" fontId="0" fillId="0" borderId="0" xfId="0" applyNumberFormat="1" applyFont="1" applyFill="1" applyBorder="1" applyAlignment="1">
      <x:alignment horizontal="right"/>
    </x:xf>
    <x:xf numFmtId="202" fontId="0" fillId="0" borderId="1" xfId="0" applyNumberFormat="1" applyFont="1" applyFill="1" applyBorder="1" applyAlignment="1">
      <x:alignment horizontal="right"/>
    </x:xf>
    <x:xf numFmtId="203" fontId="0" fillId="0" borderId="0" xfId="0" applyNumberFormat="1" applyFont="1" applyFill="1" applyBorder="1" applyAlignment="1">
      <x:alignment horizontal="right"/>
    </x:xf>
    <x:xf numFmtId="203" fontId="0" fillId="0" borderId="1" xfId="0" applyNumberFormat="1" applyFont="1" applyFill="1" applyBorder="1" applyAlignment="1">
      <x:alignment horizontal="right"/>
    </x:xf>
    <x:xf numFmtId="200" fontId="0" fillId="5" borderId="0" xfId="0" applyNumberFormat="1" applyFont="1" applyFill="1" applyBorder="1" applyAlignment="1">
      <x:alignment horizontal="right"/>
    </x:xf>
    <x:xf numFmtId="201" fontId="0" fillId="5" borderId="0" xfId="0" applyNumberFormat="1" applyFont="1" applyFill="1" applyBorder="1" applyAlignment="1">
      <x:alignment horizontal="right"/>
    </x:xf>
    <x:xf numFmtId="200" fontId="7" fillId="5" borderId="0" xfId="0" applyNumberFormat="1" applyFont="1" applyFill="1" applyBorder="1" applyAlignment="1">
      <x:alignment horizontal="right"/>
    </x:xf>
    <x:xf numFmtId="201" fontId="7" fillId="5" borderId="0" xfId="0" applyNumberFormat="1" applyFont="1" applyFill="1" applyBorder="1" applyAlignment="1">
      <x:alignment horizontal="right"/>
    </x:xf>
    <x:xf numFmtId="200" fontId="7" fillId="5" borderId="2" xfId="0" applyNumberFormat="1" applyFont="1" applyFill="1" applyBorder="1" applyAlignment="1">
      <x:alignment horizontal="right"/>
    </x:xf>
    <x:xf numFmtId="201" fontId="7" fillId="5" borderId="3" xfId="0" applyNumberFormat="1" applyFont="1" applyFill="1" applyBorder="1" applyAlignment="1">
      <x:alignment horizontal="right"/>
    </x:xf>
    <x:xf numFmtId="200" fontId="0" fillId="5" borderId="1" xfId="0" applyNumberFormat="1" applyFont="1" applyFill="1" applyBorder="1" applyAlignment="1">
      <x:alignment horizontal="right"/>
    </x:xf>
    <x:xf numFmtId="201" fontId="0" fillId="5" borderId="1" xfId="0" applyNumberFormat="1" applyFont="1" applyFill="1" applyBorder="1" applyAlignment="1">
      <x:alignment horizontal="right"/>
    </x:xf>
    <x:xf numFmtId="200" fontId="7" fillId="5" borderId="1" xfId="0" applyNumberFormat="1" applyFont="1" applyFill="1" applyBorder="1" applyAlignment="1">
      <x:alignment horizontal="right"/>
    </x:xf>
    <x:xf numFmtId="201" fontId="7" fillId="5" borderId="1" xfId="0" applyNumberFormat="1" applyFont="1" applyFill="1" applyBorder="1" applyAlignment="1">
      <x:alignment horizontal="right"/>
    </x:xf>
    <x:xf numFmtId="200" fontId="7" fillId="5" borderId="4" xfId="0" applyNumberFormat="1" applyFont="1" applyFill="1" applyBorder="1" applyAlignment="1">
      <x:alignment horizontal="right"/>
    </x:xf>
    <x:xf numFmtId="201" fontId="7" fillId="5" borderId="5" xfId="0" applyNumberFormat="1" applyFont="1" applyFill="1" applyBorder="1" applyAlignment="1">
      <x:alignment horizontal="right"/>
    </x:xf>
    <x:xf numFmtId="202" fontId="0" fillId="5" borderId="0" xfId="0" applyNumberFormat="1" applyFont="1" applyFill="1" applyBorder="1" applyAlignment="1">
      <x:alignment horizontal="right"/>
    </x:xf>
    <x:xf numFmtId="202" fontId="7" fillId="5" borderId="0" xfId="0" applyNumberFormat="1" applyFont="1" applyFill="1" applyBorder="1" applyAlignment="1">
      <x:alignment horizontal="right"/>
    </x:xf>
    <x:xf numFmtId="202" fontId="7" fillId="5" borderId="6" xfId="0" applyNumberFormat="1" applyFont="1" applyFill="1" applyBorder="1" applyAlignment="1">
      <x:alignment horizontal="right"/>
    </x:xf>
    <x:xf numFmtId="202" fontId="0" fillId="5" borderId="1" xfId="0" applyNumberFormat="1" applyFont="1" applyFill="1" applyBorder="1" applyAlignment="1">
      <x:alignment horizontal="right"/>
    </x:xf>
    <x:xf numFmtId="202" fontId="7" fillId="5" borderId="1" xfId="0" applyNumberFormat="1" applyFont="1" applyFill="1" applyBorder="1" applyAlignment="1">
      <x:alignment horizontal="right"/>
    </x:xf>
    <x:xf numFmtId="202" fontId="7" fillId="5" borderId="7" xfId="0" applyNumberFormat="1" applyFont="1" applyFill="1" applyBorder="1" applyAlignment="1">
      <x:alignment horizontal="right"/>
    </x:xf>
    <x:xf numFmtId="200" fontId="7" fillId="5" borderId="8" xfId="0" applyNumberFormat="1" applyFont="1" applyFill="1" applyBorder="1" applyAlignment="1">
      <x:alignment horizontal="right"/>
    </x:xf>
    <x:xf numFmtId="200" fontId="7" fillId="5" borderId="3" xfId="0" applyNumberFormat="1" applyFont="1" applyFill="1" applyBorder="1" applyAlignment="1">
      <x:alignment horizontal="right"/>
    </x:xf>
    <x:xf numFmtId="200" fontId="7" fillId="5" borderId="9" xfId="0" applyNumberFormat="1" applyFont="1" applyFill="1" applyBorder="1" applyAlignment="1">
      <x:alignment horizontal="right"/>
    </x:xf>
    <x:xf numFmtId="200" fontId="7" fillId="5" borderId="5" xfId="0" applyNumberFormat="1" applyFont="1" applyFill="1" applyBorder="1" applyAlignment="1">
      <x:alignment horizontal="right"/>
    </x:xf>
    <x:xf numFmtId="0" fontId="4" fillId="0" borderId="10" xfId="0" applyNumberFormat="1" applyFont="1" applyFill="1" applyBorder="1"/>
    <x:xf numFmtId="200" fontId="0" fillId="0" borderId="11" xfId="0" applyNumberFormat="1" applyFont="1" applyFill="1" applyBorder="1" applyAlignment="1">
      <x:alignment horizontal="right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/>
    <x:xf numFmtId="0" fontId="5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/>
    <x:xf numFmtId="203" fontId="0" fillId="0" borderId="16" xfId="0" applyNumberFormat="1" applyFont="1" applyFill="1" applyBorder="1" applyAlignment="1">
      <x:alignment horizontal="right"/>
    </x:xf>
    <x:xf numFmtId="0" fontId="5" fillId="0" borderId="16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/>
    <x:xf numFmtId="200" fontId="0" fillId="0" borderId="19" xfId="0" applyNumberFormat="1" applyFont="1" applyFill="1" applyBorder="1" applyAlignment="1">
      <x:alignment horizontal="right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/>
    <x:xf numFmtId="0" fontId="5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/>
    <x:xf numFmtId="203" fontId="0" fillId="0" borderId="24" xfId="0" applyNumberFormat="1" applyFont="1" applyFill="1" applyBorder="1" applyAlignment="1">
      <x:alignment horizontal="right"/>
    </x:xf>
    <x:xf numFmtId="0" fontId="5" fillId="0" borderId="24" xfId="0" applyNumberFormat="1" applyFont="1" applyFill="1" applyBorder="1" applyAlignment="1">
      <x:alignment wrapText="1"/>
    </x:xf>
    <x:xf numFmtId="0" fontId="5" fillId="0" borderId="25" xfId="0" applyNumberFormat="1" applyFont="1" applyFill="1" applyBorder="1" applyAlignment="1">
      <x:alignment wrapText="1"/>
    </x:xf>
    <x:xf numFmtId="200" fontId="8" fillId="0" borderId="11" xfId="0" applyNumberFormat="1" applyFont="1" applyFill="1" applyBorder="1" applyAlignment="1">
      <x:alignment horizontal="right"/>
    </x:xf>
    <x:xf numFmtId="200" fontId="8" fillId="0" borderId="0" xfId="0" applyNumberFormat="1" applyFont="1" applyFill="1" applyBorder="1" applyAlignment="1">
      <x:alignment horizontal="right"/>
    </x:xf>
    <x:xf numFmtId="201" fontId="8" fillId="0" borderId="0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 applyAlignment="1">
      <x:alignment horizontal="right"/>
    </x:xf>
    <x:xf numFmtId="203" fontId="8" fillId="0" borderId="16" xfId="0" applyNumberFormat="1" applyFont="1" applyFill="1" applyBorder="1" applyAlignment="1">
      <x:alignment horizontal="right"/>
    </x:xf>
    <x:xf numFmtId="200" fontId="8" fillId="0" borderId="19" xfId="0" applyNumberFormat="1" applyFont="1" applyFill="1" applyBorder="1" applyAlignment="1">
      <x:alignment horizontal="right"/>
    </x:xf>
    <x:xf numFmtId="200" fontId="8" fillId="0" borderId="1" xfId="0" applyNumberFormat="1" applyFont="1" applyFill="1" applyBorder="1" applyAlignment="1">
      <x:alignment horizontal="right"/>
    </x:xf>
    <x:xf numFmtId="201" fontId="8" fillId="0" borderId="1" xfId="0" applyNumberFormat="1" applyFont="1" applyFill="1" applyBorder="1" applyAlignment="1">
      <x:alignment horizontal="right"/>
    </x:xf>
    <x:xf numFmtId="0" fontId="8" fillId="0" borderId="1" xfId="0" applyNumberFormat="1" applyFont="1" applyFill="1" applyBorder="1" applyAlignment="1">
      <x:alignment horizontal="right"/>
    </x:xf>
    <x:xf numFmtId="203" fontId="8" fillId="0" borderId="24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 applyAlignment="1">
      <x:alignment horizontal="right" wrapText="1"/>
    </x:xf>
    <x:xf numFmtId="0" fontId="8" fillId="0" borderId="1" xfId="0" applyNumberFormat="1" applyFont="1" applyFill="1" applyBorder="1" applyAlignment="1">
      <x:alignment horizontal="right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wrapText="1"/>
    </x:xf>
    <x:xf numFmtId="200" fontId="7" fillId="5" borderId="2" xfId="0" applyNumberFormat="1" applyFont="1" applyFill="1" applyBorder="1" applyAlignment="1">
      <x:alignment horizontal="right" wrapText="1"/>
    </x:xf>
    <x:xf numFmtId="201" fontId="7" fillId="5" borderId="3" xfId="0" applyNumberFormat="1" applyFont="1" applyFill="1" applyBorder="1" applyAlignment="1">
      <x:alignment horizontal="right" wrapText="1"/>
    </x:xf>
    <x:xf numFmtId="200" fontId="0" fillId="0" borderId="0" xfId="0" applyNumberFormat="1" applyFont="1" applyFill="1" applyBorder="1" applyAlignment="1">
      <x:alignment horizontal="right" wrapText="1"/>
    </x:xf>
    <x:xf numFmtId="202" fontId="7" fillId="5" borderId="6" xfId="0" applyNumberFormat="1" applyFont="1" applyFill="1" applyBorder="1" applyAlignment="1">
      <x:alignment horizontal="right" wrapText="1"/>
    </x:xf>
    <x:xf numFmtId="0" fontId="0" fillId="0" borderId="0" xfId="0" applyNumberFormat="1" applyFont="1" applyFill="1" applyBorder="1" applyAlignment="1">
      <x:alignment horizontal="right" wrapText="1"/>
    </x:xf>
    <x:xf numFmtId="0" fontId="4" fillId="4" borderId="0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right" wrapText="1"/>
    </x:xf>
    <x:xf numFmtId="200" fontId="7" fillId="5" borderId="8" xfId="0" applyNumberFormat="1" applyFont="1" applyFill="1" applyBorder="1" applyAlignment="1">
      <x:alignment horizontal="right" wrapText="1"/>
    </x:xf>
    <x:xf numFmtId="200" fontId="7" fillId="5" borderId="3" xfId="0" applyNumberFormat="1" applyFont="1" applyFill="1" applyBorder="1" applyAlignment="1">
      <x:alignment horizontal="right" wrapText="1"/>
    </x:xf>
    <x:xf numFmtId="0" fontId="4" fillId="0" borderId="10" xfId="0" applyNumberFormat="1" applyFont="1" applyFill="1" applyBorder="1" applyAlignment="1">
      <x:alignment wrapText="1"/>
    </x:xf>
    <x:xf numFmtId="200" fontId="8" fillId="0" borderId="11" xfId="0" applyNumberFormat="1" applyFont="1" applyFill="1" applyBorder="1" applyAlignment="1">
      <x:alignment horizontal="right" wrapText="1"/>
    </x:xf>
    <x:xf numFmtId="0" fontId="4" fillId="0" borderId="13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horizontal="right" wrapText="1"/>
    </x:xf>
    <x:xf numFmtId="201" fontId="8" fillId="0" borderId="0" xfId="0" applyNumberFormat="1" applyFont="1" applyFill="1" applyBorder="1" applyAlignment="1">
      <x:alignment horizontal="right" wrapText="1"/>
    </x:xf>
    <x:xf numFmtId="0" fontId="4" fillId="0" borderId="15" xfId="0" applyNumberFormat="1" applyFont="1" applyFill="1" applyBorder="1" applyAlignment="1">
      <x:alignment wrapText="1"/>
    </x:xf>
    <x:xf numFmtId="203" fontId="8" fillId="0" borderId="16" xfId="0" applyNumberFormat="1" applyFont="1" applyFill="1" applyBorder="1" applyAlignment="1">
      <x:alignment horizontal="right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wrapText="1"/>
    </x:xf>
    <x:xf numFmtId="0" fontId="4" fillId="0" borderId="1" xfId="0" applyNumberFormat="1" applyFont="1" applyFill="1" applyBorder="1" applyAlignment="1">
      <x:alignment wrapText="1"/>
    </x:xf>
    <x:xf numFmtId="200" fontId="7" fillId="5" borderId="4" xfId="0" applyNumberFormat="1" applyFont="1" applyFill="1" applyBorder="1" applyAlignment="1">
      <x:alignment horizontal="right" wrapText="1"/>
    </x:xf>
    <x:xf numFmtId="201" fontId="7" fillId="5" borderId="5" xfId="0" applyNumberFormat="1" applyFont="1" applyFill="1" applyBorder="1" applyAlignment="1">
      <x:alignment horizontal="right" wrapText="1"/>
    </x:xf>
    <x:xf numFmtId="200" fontId="0" fillId="0" borderId="1" xfId="0" applyNumberFormat="1" applyFont="1" applyFill="1" applyBorder="1" applyAlignment="1">
      <x:alignment horizontal="right" wrapText="1"/>
    </x:xf>
    <x:xf numFmtId="202" fontId="7" fillId="5" borderId="7" xfId="0" applyNumberFormat="1" applyFont="1" applyFill="1" applyBorder="1" applyAlignment="1">
      <x:alignment horizontal="right" wrapText="1"/>
    </x:xf>
    <x:xf numFmtId="0" fontId="0" fillId="0" borderId="1" xfId="0" applyNumberFormat="1" applyFont="1" applyFill="1" applyBorder="1" applyAlignment="1">
      <x:alignment horizontal="right" wrapText="1"/>
    </x:xf>
    <x:xf numFmtId="0" fontId="4" fillId="4" borderId="1" xfId="0" applyNumberFormat="1" applyFont="1" applyFill="1" applyBorder="1" applyAlignment="1">
      <x:alignment horizontal="left" wrapText="1"/>
    </x:xf>
    <x:xf numFmtId="0" fontId="3" fillId="4" borderId="1" xfId="0" applyNumberFormat="1" applyFont="1" applyFill="1" applyBorder="1" applyAlignment="1">
      <x:alignment horizontal="right" wrapText="1"/>
    </x:xf>
    <x:xf numFmtId="200" fontId="7" fillId="5" borderId="9" xfId="0" applyNumberFormat="1" applyFont="1" applyFill="1" applyBorder="1" applyAlignment="1">
      <x:alignment horizontal="right" wrapText="1"/>
    </x:xf>
    <x:xf numFmtId="200" fontId="7" fillId="5" borderId="5" xfId="0" applyNumberFormat="1" applyFont="1" applyFill="1" applyBorder="1" applyAlignment="1">
      <x:alignment horizontal="right" wrapText="1"/>
    </x:xf>
    <x:xf numFmtId="0" fontId="4" fillId="0" borderId="18" xfId="0" applyNumberFormat="1" applyFont="1" applyFill="1" applyBorder="1" applyAlignment="1">
      <x:alignment wrapText="1"/>
    </x:xf>
    <x:xf numFmtId="200" fontId="8" fillId="0" borderId="19" xfId="0" applyNumberFormat="1" applyFont="1" applyFill="1" applyBorder="1" applyAlignment="1">
      <x:alignment horizontal="right" wrapText="1"/>
    </x:xf>
    <x:xf numFmtId="0" fontId="4" fillId="0" borderId="21" xfId="0" applyNumberFormat="1" applyFont="1" applyFill="1" applyBorder="1" applyAlignment="1">
      <x:alignment wrapText="1"/>
    </x:xf>
    <x:xf numFmtId="200" fontId="8" fillId="0" borderId="1" xfId="0" applyNumberFormat="1" applyFont="1" applyFill="1" applyBorder="1" applyAlignment="1">
      <x:alignment horizontal="right" wrapText="1"/>
    </x:xf>
    <x:xf numFmtId="201" fontId="8" fillId="0" borderId="1" xfId="0" applyNumberFormat="1" applyFont="1" applyFill="1" applyBorder="1" applyAlignment="1">
      <x:alignment horizontal="right" wrapText="1"/>
    </x:xf>
    <x:xf numFmtId="0" fontId="4" fillId="0" borderId="23" xfId="0" applyNumberFormat="1" applyFont="1" applyFill="1" applyBorder="1" applyAlignment="1">
      <x:alignment wrapText="1"/>
    </x:xf>
    <x:xf numFmtId="203" fontId="8" fillId="0" borderId="24" xfId="0" applyNumberFormat="1" applyFont="1" applyFill="1" applyBorder="1" applyAlignment="1">
      <x:alignment horizontal="right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10" xfId="0" applyNumberFormat="1" applyFont="1" applyFill="1" applyBorder="1" applyAlignment="1">
      <x:alignment horizontal="center"/>
    </x:xf>
    <x:xf numFmtId="0" fontId="3" fillId="4" borderId="11" xfId="0" applyNumberFormat="1" applyFont="1" applyFill="1" applyBorder="1" applyAlignment="1">
      <x:alignment horizontal="center"/>
    </x:xf>
    <x:xf numFmtId="0" fontId="3" fillId="4" borderId="12" xfId="0" applyNumberFormat="1" applyFont="1" applyFill="1" applyBorder="1" applyAlignment="1">
      <x:alignment horizontal="center"/>
    </x:xf>
    <x:xf numFmtId="0" fontId="0" fillId="0" borderId="13" xfId="0" applyNumberFormat="1" applyFont="1" applyFill="1" applyBorder="1"/>
    <x:xf numFmtId="200" fontId="0" fillId="0" borderId="14" xfId="0" applyNumberFormat="1" applyFont="1" applyFill="1" applyBorder="1"/>
    <x:xf numFmtId="0" fontId="0" fillId="0" borderId="15" xfId="0" applyNumberFormat="1" applyFont="1" applyFill="1" applyBorder="1"/>
    <x:xf numFmtId="201" fontId="0" fillId="0" borderId="16" xfId="0" applyNumberFormat="1" applyFont="1" applyFill="1" applyBorder="1"/>
    <x:xf numFmtId="200" fontId="0" fillId="0" borderId="16" xfId="0" applyNumberFormat="1" applyFont="1" applyFill="1" applyBorder="1"/>
    <x:xf numFmtId="200" fontId="0" fillId="0" borderId="17" xfId="0" applyNumberFormat="1" applyFont="1" applyFill="1" applyBorder="1"/>
    <x:xf numFmtId="0" fontId="3" fillId="4" borderId="18" xfId="0" applyNumberFormat="1" applyFont="1" applyFill="1" applyBorder="1" applyAlignment="1">
      <x:alignment horizontal="center"/>
    </x:xf>
    <x:xf numFmtId="0" fontId="3" fillId="4" borderId="19" xfId="0" applyNumberFormat="1" applyFont="1" applyFill="1" applyBorder="1" applyAlignment="1">
      <x:alignment horizontal="center"/>
    </x:xf>
    <x:xf numFmtId="0" fontId="3" fillId="4" borderId="20" xfId="0" applyNumberFormat="1" applyFont="1" applyFill="1" applyBorder="1" applyAlignment="1">
      <x:alignment horizontal="center"/>
    </x:xf>
    <x:xf numFmtId="0" fontId="0" fillId="0" borderId="21" xfId="0" applyNumberFormat="1" applyFont="1" applyFill="1" applyBorder="1"/>
    <x:xf numFmtId="200" fontId="0" fillId="0" borderId="22" xfId="0" applyNumberFormat="1" applyFont="1" applyFill="1" applyBorder="1"/>
    <x:xf numFmtId="0" fontId="0" fillId="0" borderId="23" xfId="0" applyNumberFormat="1" applyFont="1" applyFill="1" applyBorder="1"/>
    <x:xf numFmtId="201" fontId="0" fillId="0" borderId="24" xfId="0" applyNumberFormat="1" applyFont="1" applyFill="1" applyBorder="1"/>
    <x:xf numFmtId="200" fontId="0" fillId="0" borderId="24" xfId="0" applyNumberFormat="1" applyFont="1" applyFill="1" applyBorder="1"/>
    <x:xf numFmtId="200" fontId="0" fillId="0" borderId="25" xfId="0" applyNumberFormat="1" applyFont="1" applyFill="1" applyBorder="1"/>
    <x:xf numFmtId="0" fontId="10" fillId="2" borderId="0" xfId="0" applyNumberFormat="1" applyFont="1" applyFill="1" applyBorder="1" applyAlignment="1">
      <x:alignment horizontal="center" wrapText="1"/>
    </x:xf>
    <x:xf numFmtId="0" fontId="3" fillId="4" borderId="10" xfId="0" applyNumberFormat="1" applyFont="1" applyFill="1" applyBorder="1" applyAlignment="1">
      <x:alignment horizontal="center" wrapText="1"/>
    </x:xf>
    <x:xf numFmtId="0" fontId="3" fillId="4" borderId="11" xfId="0" applyNumberFormat="1" applyFont="1" applyFill="1" applyBorder="1" applyAlignment="1">
      <x:alignment horizontal="center" wrapText="1"/>
    </x:xf>
    <x:xf numFmtId="0" fontId="3" fillId="4" borderId="12" xfId="0" applyNumberFormat="1" applyFont="1" applyFill="1" applyBorder="1" applyAlignment="1">
      <x:alignment horizontal="center" wrapText="1"/>
    </x:xf>
    <x:xf numFmtId="0" fontId="0" fillId="0" borderId="13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1" fontId="0" fillId="0" borderId="16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200" fontId="0" fillId="0" borderId="17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 wrapText="1"/>
    </x:xf>
    <x:xf numFmtId="0" fontId="3" fillId="4" borderId="18" xfId="0" applyNumberFormat="1" applyFont="1" applyFill="1" applyBorder="1" applyAlignment="1">
      <x:alignment horizontal="center" wrapText="1"/>
    </x:xf>
    <x:xf numFmtId="0" fontId="3" fillId="4" borderId="19" xfId="0" applyNumberFormat="1" applyFont="1" applyFill="1" applyBorder="1" applyAlignment="1">
      <x:alignment horizontal="center" wrapText="1"/>
    </x:xf>
    <x:xf numFmtId="0" fontId="3" fillId="4" borderId="20" xfId="0" applyNumberFormat="1" applyFont="1" applyFill="1" applyBorder="1" applyAlignment="1">
      <x:alignment horizontal="center" wrapText="1"/>
    </x:xf>
    <x:xf numFmtId="0" fontId="0" fillId="0" borderId="2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22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201" fontId="0" fillId="0" borderId="24" xfId="0" applyNumberFormat="1" applyFont="1" applyFill="1" applyBorder="1" applyAlignment="1">
      <x:alignment wrapText="1"/>
    </x:xf>
    <x:xf numFmtId="200" fontId="0" fillId="0" borderId="24" xfId="0" applyNumberFormat="1" applyFont="1" applyFill="1" applyBorder="1" applyAlignment="1">
      <x:alignment wrapText="1"/>
    </x:xf>
    <x:xf numFmtId="200" fontId="0" fillId="0" borderId="25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0" borderId="14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22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200" fontId="8" fillId="0" borderId="0" xfId="0" applyNumberFormat="1" applyFont="1" applyFill="1" applyBorder="1"/>
    <x:xf numFmtId="200" fontId="8" fillId="0" borderId="16" xfId="0" applyNumberFormat="1" applyFont="1" applyFill="1" applyBorder="1"/>
    <x:xf numFmtId="200" fontId="8" fillId="0" borderId="1" xfId="0" applyNumberFormat="1" applyFont="1" applyFill="1" applyBorder="1"/>
    <x:xf numFmtId="200" fontId="8" fillId="0" borderId="24" xfId="0" applyNumberFormat="1" applyFont="1" applyFill="1" applyBorder="1"/>
    <x:xf numFmtId="0" fontId="0" fillId="0" borderId="14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200" fontId="8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200" fontId="8" fillId="0" borderId="1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200" fontId="8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16794A"/>
      </x:font>
      <x:fill>
        <x:patternFill patternType="solid">
          <x:bgColor rgb="FFEAF7EF"/>
        </x:patternFill>
      </x:fill>
    </x:dxf>
    <x:dxf>
      <x:font>
        <x:b/>
        <x:color rgb="FF16794A"/>
      </x:font>
      <x:fill>
        <x:patternFill patternType="solid">
          <x:bgColor rgb="FFEAF7EF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16794A"/>
      </x:font>
      <x:fill>
        <x:patternFill patternType="solid">
          <x:bgColor rgb="FFEAF7EF"/>
        </x:patternFill>
      </x:fill>
    </x:dxf>
    <x:dxf>
      <x:font>
        <x:color rgb="FF16794A"/>
      </x:font>
      <x:fill>
        <x:patternFill patternType="solid">
          <x:bgColor rgb="FFEAF7EF"/>
        </x:patternFill>
      </x:fill>
    </x:dxf>
    <x:dxf>
      <x:font>
        <x:color rgb="FFB42318"/>
      </x:font>
      <x:fill>
        <x:patternFill patternType="solid">
          <x:bgColor rgb="FFFDECEC"/>
        </x:patternFill>
      </x:fill>
    </x:dxf>
    <x:dxf>
      <x:font>
        <x:color rgb="FF16794A"/>
      </x:font>
      <x:fill>
        <x:patternFill patternType="solid">
          <x:bgColor rgb="FFEAF7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283d1110a4ca2" /><Relationship Type="http://schemas.openxmlformats.org/officeDocument/2006/relationships/theme" Target="/xl/theme/theme1.xml" Id="R0785fcd00ce64d11" /><Relationship Type="http://schemas.openxmlformats.org/officeDocument/2006/relationships/sharedStrings" Target="/xl/sharedStrings.xml" Id="R2d3233bff87c4126" /><Relationship Type="http://schemas.openxmlformats.org/officeDocument/2006/relationships/worksheet" Target="/xl/worksheets/sheet1.xml" Id="Rdd082d2564d44e88" /><Relationship Type="http://schemas.openxmlformats.org/officeDocument/2006/relationships/worksheet" Target="/xl/worksheets/sheet2.xml" Id="Rcc819ddc56554828" /><Relationship Type="http://schemas.openxmlformats.org/officeDocument/2006/relationships/worksheet" Target="/xl/worksheets/sheet3.xml" Id="Rcb89dc3adf734085" /><Relationship Type="http://schemas.openxmlformats.org/officeDocument/2006/relationships/worksheet" Target="/xl/worksheets/sheet4.xml" Id="R6c0802a18c054e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24" hidden="0" customWidth="1"/>
    <x:col min="4" max="4" width="24" hidden="0" customWidth="1"/>
  </x:cols>
  <x:sheetData>
    <x:row r="1" ht="19.200000762939453" hidden="0" customHeight="1">
      <x:c r="A1" s="106" t="str">
        <x:v>Print Shop Custom Order Cash Flow Calculator</x:v>
      </x:c>
      <x:c r="B1" s="106"/>
      <x:c r="C1" s="106"/>
      <x:c r="D1" s="106"/>
    </x:row>
    <x:row r="2" ht="15" hidden="0" customHeight="1">
      <x:c r="A2" s="12" t="str">
        <x:v>Sample inputs are included for illustration. Replace yellow cells with your own order numbers.</x:v>
      </x:c>
      <x:c r="B2" s="12"/>
      <x:c r="C2" s="12"/>
      <x:c r="D2" s="12"/>
    </x:row>
    <x:row r="3" ht="15" hidden="0" customHeight="1">
      <x:c r="A3" s="107"/>
      <x:c r="B3" s="107"/>
      <x:c r="C3" s="107"/>
      <x:c r="D3" s="107"/>
    </x:row>
    <x:row r="4" ht="15" hidden="0" customHeight="1">
      <x:c r="A4" s="108" t="str">
        <x:v>ORDER &amp; PAYMENT</x:v>
      </x:c>
      <x:c r="B4" s="108"/>
      <x:c r="C4" s="108"/>
      <x:c r="D4" s="108"/>
    </x:row>
    <x:row r="5" ht="15" hidden="0" customHeight="1">
      <x:c r="A5" s="109" t="str">
        <x:v>Order revenue</x:v>
      </x:c>
      <x:c r="B5" s="110" t="n">
        <x:v>1800</x:v>
      </x:c>
      <x:c r="C5" s="28" t="str">
        <x:v>Total customer price</x:v>
      </x:c>
      <x:c r="D5" s="28"/>
    </x:row>
    <x:row r="6" ht="15" hidden="0" customHeight="1">
      <x:c r="A6" s="109" t="str">
        <x:v>Deposit percentage</x:v>
      </x:c>
      <x:c r="B6" s="111" t="n">
        <x:v>0.3</x:v>
      </x:c>
      <x:c r="C6" s="28" t="str">
        <x:v>Enter as a percentage</x:v>
      </x:c>
      <x:c r="D6" s="28"/>
    </x:row>
    <x:row r="7" ht="15" hidden="0" customHeight="1">
      <x:c r="A7" s="109" t="str">
        <x:v>Deposit received</x:v>
      </x:c>
      <x:c r="B7" s="112" t="n">
        <x:f>B5*B6</x:f>
        <x:v>540</x:v>
      </x:c>
      <x:c r="C7" s="28" t="str">
        <x:v>Calculated from revenue × deposit %</x:v>
      </x:c>
      <x:c r="D7" s="28"/>
    </x:row>
    <x:row r="8" ht="15" hidden="0" customHeight="1">
      <x:c r="A8" s="109" t="str">
        <x:v>Customer balance</x:v>
      </x:c>
      <x:c r="B8" s="112" t="n">
        <x:f>B5-B7</x:f>
        <x:v>1260</x:v>
      </x:c>
      <x:c r="C8" s="28" t="str">
        <x:v>Amount still unpaid</x:v>
      </x:c>
      <x:c r="D8" s="28"/>
    </x:row>
    <x:row r="9" ht="15" hidden="0" customHeight="1">
      <x:c r="A9" s="109" t="str">
        <x:v>Days until final payment</x:v>
      </x:c>
      <x:c r="B9" s="113" t="n">
        <x:v>10</x:v>
      </x:c>
      <x:c r="C9" s="28" t="str">
        <x:v>Expected delay until remaining payment</x:v>
      </x:c>
      <x:c r="D9" s="28"/>
    </x:row>
    <x:row r="10" ht="15" hidden="0" customHeight="1">
      <x:c r="A10" s="109"/>
      <x:c r="B10" s="114"/>
      <x:c r="C10" s="28"/>
      <x:c r="D10" s="28"/>
    </x:row>
    <x:row r="11" ht="15" hidden="0" customHeight="1">
      <x:c r="A11" s="115" t="str">
        <x:v>UPFRONT CASH COSTS</x:v>
      </x:c>
      <x:c r="B11" s="116"/>
      <x:c r="C11" s="29"/>
      <x:c r="D11" s="29"/>
    </x:row>
    <x:row r="12" ht="15" hidden="0" customHeight="1">
      <x:c r="A12" s="109" t="str">
        <x:v>Blanks / materials</x:v>
      </x:c>
      <x:c r="B12" s="110" t="n">
        <x:v>700</x:v>
      </x:c>
      <x:c r="C12" s="28" t="str">
        <x:v>Garments, mugs, transfers, substrates, etc.</x:v>
      </x:c>
      <x:c r="D12" s="28"/>
    </x:row>
    <x:row r="13" ht="15" hidden="0" customHeight="1">
      <x:c r="A13" s="109" t="str">
        <x:v>Supplier freight</x:v>
      </x:c>
      <x:c r="B13" s="117" t="n">
        <x:v>60</x:v>
      </x:c>
      <x:c r="C13" s="28" t="str">
        <x:v>Inbound shipping paid before final customer payment</x:v>
      </x:c>
      <x:c r="D13" s="28"/>
    </x:row>
    <x:row r="14" ht="15" hidden="0" customHeight="1">
      <x:c r="A14" s="109" t="str">
        <x:v>Labor before final payment</x:v>
      </x:c>
      <x:c r="B14" s="117" t="n">
        <x:v>100</x:v>
      </x:c>
      <x:c r="C14" s="28" t="str">
        <x:v>Labor paid before customer balance arrives</x:v>
      </x:c>
      <x:c r="D14" s="28"/>
    </x:row>
    <x:row r="15" ht="15" hidden="0" customHeight="1">
      <x:c r="A15" s="109" t="str">
        <x:v>Consumables</x:v>
      </x:c>
      <x:c r="B15" s="117" t="n">
        <x:v>40</x:v>
      </x:c>
      <x:c r="C15" s="28" t="str">
        <x:v>Ink, paper, tape, packaging, pretreatment, etc.</x:v>
      </x:c>
      <x:c r="D15" s="28"/>
    </x:row>
    <x:row r="16" ht="15" hidden="0" customHeight="1">
      <x:c r="A16" s="109" t="str">
        <x:v>Outsourced work</x:v>
      </x:c>
      <x:c r="B16" s="117" t="n">
        <x:v>50</x:v>
      </x:c>
      <x:c r="C16" s="28" t="str">
        <x:v>DTF transfers, embroidery, engraving, contract work</x:v>
      </x:c>
      <x:c r="D16" s="28"/>
    </x:row>
    <x:row r="17" ht="15" hidden="0" customHeight="1">
      <x:c r="A17" s="109" t="str">
        <x:v>Other upfront costs</x:v>
      </x:c>
      <x:c r="B17" s="118" t="n">
        <x:v>0</x:v>
      </x:c>
      <x:c r="C17" s="28" t="str">
        <x:v>Rush fees, special setup, other pre-payment expenses</x:v>
      </x:c>
      <x:c r="D17" s="28"/>
    </x:row>
    <x:row r="18" ht="15" hidden="0" customHeight="1">
      <x:c r="A18" s="109" t="str">
        <x:v>Pre-production cash required</x:v>
      </x:c>
      <x:c r="B18" s="112" t="n">
        <x:f>SUM(B12:B17)</x:f>
        <x:v>950</x:v>
      </x:c>
      <x:c r="C18" s="28" t="str">
        <x:v>Total cash that leaves before final customer payment</x:v>
      </x:c>
      <x:c r="D18" s="28"/>
    </x:row>
    <x:row r="19" ht="15" hidden="0" customHeight="1">
      <x:c r="A19" s="109"/>
      <x:c r="B19" s="114"/>
      <x:c r="C19" s="28"/>
      <x:c r="D19" s="28"/>
    </x:row>
    <x:row r="20" ht="15" hidden="0" customHeight="1">
      <x:c r="A20" s="115" t="str">
        <x:v>LATER JOB COSTS</x:v>
      </x:c>
      <x:c r="B20" s="116"/>
      <x:c r="C20" s="29"/>
      <x:c r="D20" s="29"/>
    </x:row>
    <x:row r="21" ht="15" hidden="0" customHeight="1">
      <x:c r="A21" s="109" t="str">
        <x:v>Labor after final payment</x:v>
      </x:c>
      <x:c r="B21" s="110" t="n">
        <x:v>120</x:v>
      </x:c>
      <x:c r="C21" s="28" t="str">
        <x:v>Optional costs paid after customer balance arrives</x:v>
      </x:c>
      <x:c r="D21" s="28"/>
    </x:row>
    <x:row r="22" ht="15" hidden="0" customHeight="1">
      <x:c r="A22" s="109" t="str">
        <x:v>Outbound shipping / delivery</x:v>
      </x:c>
      <x:c r="B22" s="117" t="n">
        <x:v>30</x:v>
      </x:c>
      <x:c r="C22" s="28" t="str">
        <x:v>Shipping or delivery cost paid after final payment</x:v>
      </x:c>
      <x:c r="D22" s="28"/>
    </x:row>
    <x:row r="23" ht="15" hidden="0" customHeight="1">
      <x:c r="A23" s="109" t="str">
        <x:v>Payment / merchant fees</x:v>
      </x:c>
      <x:c r="B23" s="117" t="n">
        <x:v>50</x:v>
      </x:c>
      <x:c r="C23" s="28" t="str">
        <x:v>Order-level card, platform, or payment costs</x:v>
      </x:c>
      <x:c r="D23" s="28"/>
    </x:row>
    <x:row r="24" ht="15" hidden="0" customHeight="1">
      <x:c r="A24" s="109" t="str">
        <x:v>Other later costs</x:v>
      </x:c>
      <x:c r="B24" s="118" t="n">
        <x:v>0</x:v>
      </x:c>
      <x:c r="C24" s="28" t="str">
        <x:v>Any remaining job cost not already counted</x:v>
      </x:c>
      <x:c r="D24" s="28"/>
    </x:row>
    <x:row r="25" ht="15" hidden="0" customHeight="1">
      <x:c r="A25" s="109" t="str">
        <x:v>Total later costs</x:v>
      </x:c>
      <x:c r="B25" s="112" t="n">
        <x:f>SUM(B21:B24)</x:f>
        <x:v>200</x:v>
      </x:c>
      <x:c r="C25" s="28" t="str">
        <x:v>Sum of later costs</x:v>
      </x:c>
      <x:c r="D25" s="28"/>
    </x:row>
    <x:row r="26" ht="15" hidden="0" customHeight="1">
      <x:c r="A26" s="109" t="str">
        <x:v>Total job costs</x:v>
      </x:c>
      <x:c r="B26" s="112" t="n">
        <x:f>B18+B25</x:f>
        <x:v>1150</x:v>
      </x:c>
      <x:c r="C26" s="28" t="str">
        <x:v>Upfront + later costs</x:v>
      </x:c>
      <x:c r="D26" s="28"/>
    </x:row>
    <x:row r="27" ht="15" hidden="0" customHeight="1">
      <x:c r="A27" s="109"/>
      <x:c r="B27" s="114"/>
      <x:c r="C27" s="28"/>
      <x:c r="D27" s="28"/>
    </x:row>
    <x:row r="28" ht="15" hidden="0" customHeight="1">
      <x:c r="A28" s="115" t="str">
        <x:v>RESULTS</x:v>
      </x:c>
      <x:c r="B28" s="116"/>
      <x:c r="C28" s="29"/>
      <x:c r="D28" s="29"/>
    </x:row>
    <x:row r="29" ht="15" hidden="0" customHeight="1">
      <x:c r="A29" s="119" t="str">
        <x:v>Funding gap</x:v>
      </x:c>
      <x:c r="B29" s="120" t="n">
        <x:f>MAX(B18-B7,0)</x:f>
        <x:v>410</x:v>
      </x:c>
      <x:c r="C29" s="70" t="str">
        <x:v>Cash the shop must finance before final payment</x:v>
      </x:c>
      <x:c r="D29" s="71"/>
    </x:row>
    <x:row r="30" ht="15" hidden="0" customHeight="1">
      <x:c r="A30" s="121" t="str">
        <x:v>Cash surplus before final payment</x:v>
      </x:c>
      <x:c r="B30" s="122" t="n">
        <x:f>MAX(B7-B18,0)</x:f>
        <x:v>0</x:v>
      </x:c>
      <x:c r="C30" s="28" t="str">
        <x:v>Deposit remaining after upfront costs</x:v>
      </x:c>
      <x:c r="D30" s="73"/>
    </x:row>
    <x:row r="31" ht="15" hidden="0" customHeight="1">
      <x:c r="A31" s="121" t="str">
        <x:v>Minimum cash-safe deposit amount</x:v>
      </x:c>
      <x:c r="B31" s="122" t="n">
        <x:f>B18</x:f>
        <x:v>950</x:v>
      </x:c>
      <x:c r="C31" s="28" t="str">
        <x:v>Deposit amount needed to fully cover upfront cash costs</x:v>
      </x:c>
      <x:c r="D31" s="73"/>
    </x:row>
    <x:row r="32" ht="26.399999618530273" hidden="0" customHeight="1">
      <x:c r="A32" s="121" t="str">
        <x:v>Minimum cash-safe deposit %</x:v>
      </x:c>
      <x:c r="B32" s="123" t="n">
        <x:f>IF(B5&gt;0,B18/B5,0)</x:f>
        <x:v>0.5277777777777778</x:v>
      </x:c>
      <x:c r="C32" s="28" t="str">
        <x:v>Percentage of order revenue needed to cover upfront cash costs</x:v>
      </x:c>
      <x:c r="D32" s="73"/>
    </x:row>
    <x:row r="33" ht="15" hidden="0" customHeight="1">
      <x:c r="A33" s="121" t="str">
        <x:v>Estimated order profit</x:v>
      </x:c>
      <x:c r="B33" s="122" t="n">
        <x:f>B5-B26</x:f>
        <x:v>650</x:v>
      </x:c>
      <x:c r="C33" s="28" t="str">
        <x:v>Order revenue minus all entered job costs</x:v>
      </x:c>
      <x:c r="D33" s="73"/>
    </x:row>
    <x:row r="34" ht="15" hidden="0" customHeight="1">
      <x:c r="A34" s="121" t="str">
        <x:v>Estimated profit margin</x:v>
      </x:c>
      <x:c r="B34" s="123" t="n">
        <x:f>IF(B5&gt;0,B33/B5,0)</x:f>
        <x:v>0.3611111111111111</x:v>
      </x:c>
      <x:c r="C34" s="28" t="str">
        <x:v>Estimated profit divided by order revenue</x:v>
      </x:c>
      <x:c r="D34" s="73"/>
    </x:row>
    <x:row r="35" ht="15" hidden="0" customHeight="1">
      <x:c r="A35" s="121" t="str">
        <x:v>Maximum cash tied up</x:v>
      </x:c>
      <x:c r="B35" s="122" t="n">
        <x:f>MAX(B29,0)</x:f>
        <x:v>410</x:v>
      </x:c>
      <x:c r="C35" s="28" t="str">
        <x:v>Peak shop cash committed before final payment</x:v>
      </x:c>
      <x:c r="D35" s="73"/>
    </x:row>
    <x:row r="36" ht="26.399999618530273" hidden="0" customHeight="1">
      <x:c r="A36" s="121" t="str">
        <x:v>Cash status</x:v>
      </x:c>
      <x:c r="B36" s="98" t="str">
        <x:f>IF(B7&gt;=B18,"Cash-covered before final payment","Shop financing required")</x:f>
        <x:v>Shop financing required</x:v>
      </x:c>
      <x:c r="C36" s="28" t="str">
        <x:v>Quick order cash-flow status</x:v>
      </x:c>
      <x:c r="D36" s="73"/>
    </x:row>
    <x:row r="37" ht="15" hidden="0" customHeight="1">
      <x:c r="A37" s="124" t="str">
        <x:v>Profit per $1 of cash tied up</x:v>
      </x:c>
      <x:c r="B37" s="125" t="n">
        <x:f>IF(B35&gt;0,B33/B35,"No funding gap")</x:f>
        <x:v>1.5853658536585367</x:v>
      </x:c>
      <x:c r="C37" s="76" t="str">
        <x:v>Useful for comparing orders competing for the same cash</x:v>
      </x:c>
      <x:c r="D37" s="77"/>
    </x:row>
    <x:row r="38" ht="15" hidden="0" customHeight="1">
      <x:c r="A38" s="107"/>
      <x:c r="B38" s="107"/>
      <x:c r="C38" s="107"/>
      <x:c r="D38" s="107"/>
    </x:row>
    <x:row r="39" ht="26.399999618530273" hidden="0" customHeight="1">
      <x:c r="A39" s="102" t="str">
        <x:v>Planning tool only. Use your own business costs and confirm tax, legal, accounting, credit, and payment requirements for your situation.</x:v>
      </x:c>
      <x:c r="B39" s="102"/>
      <x:c r="C39" s="102"/>
      <x:c r="D39" s="102"/>
    </x:row>
  </x:sheetData>
  <x:mergeCells>
    <x:mergeCell ref="A1:D1"/>
    <x:mergeCell ref="A2:D2"/>
    <x:mergeCell ref="A4:D4"/>
    <x:mergeCell ref="A11:D11"/>
    <x:mergeCell ref="A20:D20"/>
    <x:mergeCell ref="A28:D28"/>
    <x:mergeCell ref="C5:D5"/>
    <x:mergeCell ref="C6:D6"/>
    <x:mergeCell ref="C7:D7"/>
    <x:mergeCell ref="C8:D8"/>
    <x:mergeCell ref="C9:D9"/>
    <x:mergeCell ref="C12:D12"/>
    <x:mergeCell ref="C13:D13"/>
    <x:mergeCell ref="C14:D14"/>
    <x:mergeCell ref="C15:D15"/>
    <x:mergeCell ref="C16:D16"/>
    <x:mergeCell ref="C17:D17"/>
    <x:mergeCell ref="C18:D18"/>
    <x:mergeCell ref="C21:D21"/>
    <x:mergeCell ref="C22:D22"/>
    <x:mergeCell ref="C23:D23"/>
    <x:mergeCell ref="C24:D24"/>
    <x:mergeCell ref="C25:D25"/>
    <x:mergeCell ref="C26:D26"/>
    <x:mergeCell ref="C29:D29"/>
    <x:mergeCell ref="C30:D30"/>
    <x:mergeCell ref="C31:D31"/>
    <x:mergeCell ref="C32:D32"/>
    <x:mergeCell ref="C33:D33"/>
    <x:mergeCell ref="C34:D34"/>
    <x:mergeCell ref="C35:D35"/>
    <x:mergeCell ref="C36:D36"/>
    <x:mergeCell ref="C37:D37"/>
    <x:mergeCell ref="A39:D39"/>
  </x:mergeCells>
  <x:conditionalFormatting sqref="B29:B29">
    <x:cfRule type="expression" dxfId="0" priority="1">
      <x:formula>B29&gt;0</x:formula>
    </x:cfRule>
    <x:cfRule type="expression" dxfId="1" priority="2">
      <x:formula>B29=0</x:formula>
    </x:cfRule>
  </x:conditionalFormatting>
  <x:conditionalFormatting sqref="B36:B36">
    <x:cfRule type="expression" dxfId="2" priority="3">
      <x:formula>B36="Cash-covered before final payment"</x:formula>
    </x:cfRule>
    <x:cfRule type="expression" dxfId="3" priority="4">
      <x:formula>B36="Shop financing required"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14" hidden="0" customWidth="1"/>
    <x:col min="3" max="3" width="16" hidden="0" customWidth="1"/>
    <x:col min="4" max="4" width="20" hidden="0" customWidth="1"/>
    <x:col min="5" max="5" width="16" hidden="0" customWidth="1"/>
    <x:col min="6" max="6" width="16" hidden="0" customWidth="1"/>
    <x:col min="7" max="7" width="17" hidden="0" customWidth="1"/>
  </x:cols>
  <x:sheetData>
    <x:row r="1">
      <x:c r="A1" s="174" t="str">
        <x:v>Deposit Scenario Comparison</x:v>
      </x:c>
      <x:c r="B1" s="174"/>
      <x:c r="C1" s="174"/>
      <x:c r="D1" s="174"/>
      <x:c r="E1" s="174"/>
      <x:c r="F1" s="174"/>
      <x:c r="G1" s="174"/>
    </x:row>
    <x:row r="2">
      <x:c r="A2" s="107"/>
      <x:c r="B2" s="107"/>
      <x:c r="C2" s="107"/>
      <x:c r="D2" s="107"/>
      <x:c r="E2" s="107"/>
      <x:c r="F2" s="107"/>
      <x:c r="G2" s="107"/>
    </x:row>
    <x:row r="3">
      <x:c r="A3" s="175" t="str">
        <x:v>Scenario</x:v>
      </x:c>
      <x:c r="B3" s="176" t="str">
        <x:v>Deposit %</x:v>
      </x:c>
      <x:c r="C3" s="176" t="str">
        <x:v>Deposit $</x:v>
      </x:c>
      <x:c r="D3" s="176" t="str">
        <x:v>Upfront Cash Required</x:v>
      </x:c>
      <x:c r="E3" s="176" t="str">
        <x:v>Funding Gap</x:v>
      </x:c>
      <x:c r="F3" s="176" t="str">
        <x:v>Cash Surplus</x:v>
      </x:c>
      <x:c r="G3" s="177" t="str">
        <x:v>Customer Balance</x:v>
      </x:c>
    </x:row>
    <x:row r="4">
      <x:c r="A4" s="178" t="str">
        <x:v>30% deposit</x:v>
      </x:c>
      <x:c r="B4" s="179" t="n">
        <x:v>0.3</x:v>
      </x:c>
      <x:c r="C4" s="180" t="n">
        <x:f>'Cash Flow Calculator'!B5*B4</x:f>
        <x:v>540</x:v>
      </x:c>
      <x:c r="D4" s="180" t="n">
        <x:f>'Cash Flow Calculator'!B18</x:f>
        <x:v>950</x:v>
      </x:c>
      <x:c r="E4" s="180" t="n">
        <x:f>MAX(D4-C4,0)</x:f>
        <x:v>410</x:v>
      </x:c>
      <x:c r="F4" s="180" t="n">
        <x:f>MAX(C4-D4,0)</x:f>
        <x:v>0</x:v>
      </x:c>
      <x:c r="G4" s="181" t="n">
        <x:f>'Cash Flow Calculator'!B5-C4</x:f>
        <x:v>1260</x:v>
      </x:c>
    </x:row>
    <x:row r="5">
      <x:c r="A5" s="178" t="str">
        <x:v>50% deposit</x:v>
      </x:c>
      <x:c r="B5" s="179" t="n">
        <x:v>0.5</x:v>
      </x:c>
      <x:c r="C5" s="180" t="n">
        <x:f>'Cash Flow Calculator'!B5*B5</x:f>
        <x:v>900</x:v>
      </x:c>
      <x:c r="D5" s="180" t="n">
        <x:f>'Cash Flow Calculator'!B18</x:f>
        <x:v>950</x:v>
      </x:c>
      <x:c r="E5" s="180" t="n">
        <x:f>MAX(D5-C5,0)</x:f>
        <x:v>50</x:v>
      </x:c>
      <x:c r="F5" s="180" t="n">
        <x:f>MAX(C5-D5,0)</x:f>
        <x:v>0</x:v>
      </x:c>
      <x:c r="G5" s="181" t="n">
        <x:f>'Cash Flow Calculator'!B5-C5</x:f>
        <x:v>900</x:v>
      </x:c>
    </x:row>
    <x:row r="6">
      <x:c r="A6" s="178" t="str">
        <x:v>Cash-safe minimum</x:v>
      </x:c>
      <x:c r="B6" s="179" t="n">
        <x:f>'Cash Flow Calculator'!B32</x:f>
        <x:v>0.5277777777777778</x:v>
      </x:c>
      <x:c r="C6" s="180" t="n">
        <x:f>'Cash Flow Calculator'!B5*B6</x:f>
        <x:v>950</x:v>
      </x:c>
      <x:c r="D6" s="180" t="n">
        <x:f>'Cash Flow Calculator'!B18</x:f>
        <x:v>950</x:v>
      </x:c>
      <x:c r="E6" s="180" t="n">
        <x:f>MAX(D6-C6,0)</x:f>
        <x:v>0</x:v>
      </x:c>
      <x:c r="F6" s="180" t="n">
        <x:f>MAX(C6-D6,0)</x:f>
        <x:v>0</x:v>
      </x:c>
      <x:c r="G6" s="181" t="n">
        <x:f>'Cash Flow Calculator'!B5-C6</x:f>
        <x:v>850</x:v>
      </x:c>
    </x:row>
    <x:row r="7">
      <x:c r="A7" s="178" t="str">
        <x:v>75% deposit</x:v>
      </x:c>
      <x:c r="B7" s="179" t="n">
        <x:v>0.75</x:v>
      </x:c>
      <x:c r="C7" s="180" t="n">
        <x:f>'Cash Flow Calculator'!B5*B7</x:f>
        <x:v>1350</x:v>
      </x:c>
      <x:c r="D7" s="180" t="n">
        <x:f>'Cash Flow Calculator'!B18</x:f>
        <x:v>950</x:v>
      </x:c>
      <x:c r="E7" s="180" t="n">
        <x:f>MAX(D7-C7,0)</x:f>
        <x:v>0</x:v>
      </x:c>
      <x:c r="F7" s="180" t="n">
        <x:f>MAX(C7-D7,0)</x:f>
        <x:v>400</x:v>
      </x:c>
      <x:c r="G7" s="181" t="n">
        <x:f>'Cash Flow Calculator'!B5-C7</x:f>
        <x:v>450</x:v>
      </x:c>
    </x:row>
    <x:row r="8">
      <x:c r="A8" s="182" t="str">
        <x:v>100% upfront</x:v>
      </x:c>
      <x:c r="B8" s="183" t="n">
        <x:v>1</x:v>
      </x:c>
      <x:c r="C8" s="184" t="n">
        <x:f>'Cash Flow Calculator'!B5*B8</x:f>
        <x:v>1800</x:v>
      </x:c>
      <x:c r="D8" s="184" t="n">
        <x:f>'Cash Flow Calculator'!B18</x:f>
        <x:v>950</x:v>
      </x:c>
      <x:c r="E8" s="184" t="n">
        <x:f>MAX(D8-C8,0)</x:f>
        <x:v>0</x:v>
      </x:c>
      <x:c r="F8" s="184" t="n">
        <x:f>MAX(C8-D8,0)</x:f>
        <x:v>850</x:v>
      </x:c>
      <x:c r="G8" s="185" t="n">
        <x:f>'Cash Flow Calculator'!B5-C8</x:f>
        <x:v>0</x:v>
      </x:c>
    </x:row>
    <x:row r="9">
      <x:c r="A9" s="107"/>
      <x:c r="B9" s="107"/>
      <x:c r="C9" s="107"/>
      <x:c r="D9" s="107"/>
      <x:c r="E9" s="107"/>
      <x:c r="F9" s="107"/>
      <x:c r="G9" s="107"/>
    </x:row>
    <x:row r="10">
      <x:c r="A10" s="107"/>
      <x:c r="B10" s="107"/>
      <x:c r="C10" s="107"/>
      <x:c r="D10" s="107"/>
      <x:c r="E10" s="107"/>
      <x:c r="F10" s="107"/>
      <x:c r="G10" s="107"/>
    </x:row>
  </x:sheetData>
  <x:mergeCells>
    <x:mergeCell ref="A1:G1"/>
  </x:mergeCells>
  <x:conditionalFormatting sqref="E4:E8">
    <x:cfRule type="expression" dxfId="4" priority="1">
      <x:formula>E4&gt;0</x:formula>
    </x:cfRule>
    <x:cfRule type="expression" dxfId="5" priority="2">
      <x:formula>E4=0</x:formula>
    </x:cfRule>
  </x:conditionalFormatting>
  <x:conditionalFormatting sqref="F4:F8">
    <x:cfRule type="expression" dxfId="6" priority="3">
      <x:formula>F4&gt;0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4" hidden="0" customWidth="1"/>
    <x:col min="4" max="4" width="14" hidden="0" customWidth="1"/>
    <x:col min="5" max="5" width="19" hidden="0" customWidth="1"/>
    <x:col min="6" max="6" width="26" hidden="0" customWidth="1"/>
  </x:cols>
  <x:sheetData>
    <x:row r="1">
      <x:c r="A1" s="174" t="str">
        <x:v>Order Cash Timeline Tracker</x:v>
      </x:c>
      <x:c r="B1" s="174"/>
      <x:c r="C1" s="174"/>
      <x:c r="D1" s="174"/>
      <x:c r="E1" s="174"/>
      <x:c r="F1" s="174"/>
    </x:row>
    <x:row r="2">
      <x:c r="A2" s="12" t="str">
        <x:v>Replace the sample events with real dates and cash movements. The most negative running balance is the maximum cash exposure for the order.</x:v>
      </x:c>
      <x:c r="B2" s="12"/>
      <x:c r="C2" s="12"/>
      <x:c r="D2" s="12"/>
      <x:c r="E2" s="12"/>
      <x:c r="F2" s="12"/>
    </x:row>
    <x:row r="3">
      <x:c r="A3" s="107"/>
      <x:c r="B3" s="107"/>
      <x:c r="C3" s="107"/>
      <x:c r="D3" s="107"/>
      <x:c r="E3" s="107"/>
      <x:c r="F3" s="107"/>
    </x:row>
    <x:row r="4">
      <x:c r="A4" s="175" t="str">
        <x:v>Date</x:v>
      </x:c>
      <x:c r="B4" s="176" t="str">
        <x:v>Event</x:v>
      </x:c>
      <x:c r="C4" s="176" t="str">
        <x:v>Cash In</x:v>
      </x:c>
      <x:c r="D4" s="176" t="str">
        <x:v>Cash Out</x:v>
      </x:c>
      <x:c r="E4" s="176" t="str">
        <x:v>Running Cash Position</x:v>
      </x:c>
      <x:c r="F4" s="177" t="str">
        <x:v>Notes</x:v>
      </x:c>
    </x:row>
    <x:row r="5">
      <x:c r="A5" s="178" t="str"/>
      <x:c r="B5" s="107" t="str">
        <x:v>Customer deposit</x:v>
      </x:c>
      <x:c r="C5" s="180" t="n">
        <x:f>'Cash Flow Calculator'!B7</x:f>
        <x:v>540</x:v>
      </x:c>
      <x:c r="D5" s="180" t="n">
        <x:v>0</x:v>
      </x:c>
      <x:c r="E5" s="180" t="n">
        <x:f>C5-D5</x:f>
        <x:v>540</x:v>
      </x:c>
      <x:c r="F5" s="209" t="str">
        <x:v>Use actual deposit date</x:v>
      </x:c>
    </x:row>
    <x:row r="6">
      <x:c r="A6" s="178" t="str"/>
      <x:c r="B6" s="107" t="str">
        <x:v>Buy blanks / materials</x:v>
      </x:c>
      <x:c r="C6" s="180" t="n">
        <x:v>0</x:v>
      </x:c>
      <x:c r="D6" s="180" t="n">
        <x:f>'Cash Flow Calculator'!B12</x:f>
        <x:v>700</x:v>
      </x:c>
      <x:c r="E6" s="180" t="n">
        <x:f>E5+C6-D6</x:f>
        <x:v>-160</x:v>
      </x:c>
      <x:c r="F6" s="209" t="str"/>
    </x:row>
    <x:row r="7">
      <x:c r="A7" s="178" t="str"/>
      <x:c r="B7" s="107" t="str">
        <x:v>Supplier freight</x:v>
      </x:c>
      <x:c r="C7" s="180" t="n">
        <x:v>0</x:v>
      </x:c>
      <x:c r="D7" s="180" t="n">
        <x:f>'Cash Flow Calculator'!B13</x:f>
        <x:v>60</x:v>
      </x:c>
      <x:c r="E7" s="180" t="n">
        <x:f>E6+C7-D7</x:f>
        <x:v>-220</x:v>
      </x:c>
      <x:c r="F7" s="209" t="str"/>
    </x:row>
    <x:row r="8">
      <x:c r="A8" s="178" t="str"/>
      <x:c r="B8" s="107" t="str">
        <x:v>Consumables / outsourced work</x:v>
      </x:c>
      <x:c r="C8" s="180" t="n">
        <x:v>0</x:v>
      </x:c>
      <x:c r="D8" s="180" t="n">
        <x:f>'Cash Flow Calculator'!B15+'Cash Flow Calculator'!B16</x:f>
        <x:v>90</x:v>
      </x:c>
      <x:c r="E8" s="180" t="n">
        <x:f>E7+C8-D8</x:f>
        <x:v>-310</x:v>
      </x:c>
      <x:c r="F8" s="209" t="str"/>
    </x:row>
    <x:row r="9">
      <x:c r="A9" s="178" t="str"/>
      <x:c r="B9" s="107" t="str">
        <x:v>Labor before final payment</x:v>
      </x:c>
      <x:c r="C9" s="180" t="n">
        <x:v>0</x:v>
      </x:c>
      <x:c r="D9" s="180" t="n">
        <x:f>'Cash Flow Calculator'!B14</x:f>
        <x:v>100</x:v>
      </x:c>
      <x:c r="E9" s="180" t="n">
        <x:f>E8+C9-D9</x:f>
        <x:v>-410</x:v>
      </x:c>
      <x:c r="F9" s="209" t="str"/>
    </x:row>
    <x:row r="10">
      <x:c r="A10" s="178" t="str"/>
      <x:c r="B10" s="107" t="str">
        <x:v>Customer final payment</x:v>
      </x:c>
      <x:c r="C10" s="180" t="n">
        <x:f>'Cash Flow Calculator'!B8</x:f>
        <x:v>1260</x:v>
      </x:c>
      <x:c r="D10" s="180" t="n">
        <x:v>0</x:v>
      </x:c>
      <x:c r="E10" s="180" t="n">
        <x:f>E9+C10-D10</x:f>
        <x:v>850</x:v>
      </x:c>
      <x:c r="F10" s="209" t="str">
        <x:v>Use actual payment date</x:v>
      </x:c>
    </x:row>
    <x:row r="11">
      <x:c r="A11" s="178" t="str"/>
      <x:c r="B11" s="107" t="str">
        <x:v>Later labor / delivery / fees</x:v>
      </x:c>
      <x:c r="C11" s="180" t="n">
        <x:v>0</x:v>
      </x:c>
      <x:c r="D11" s="180" t="n">
        <x:f>'Cash Flow Calculator'!B25</x:f>
        <x:v>200</x:v>
      </x:c>
      <x:c r="E11" s="180" t="n">
        <x:f>E10+C11-D11</x:f>
        <x:v>650</x:v>
      </x:c>
      <x:c r="F11" s="209" t="str"/>
    </x:row>
    <x:row r="12">
      <x:c r="A12" s="178" t="str"/>
      <x:c r="B12" s="107" t="str"/>
      <x:c r="C12" s="180" t="n">
        <x:v>0</x:v>
      </x:c>
      <x:c r="D12" s="180" t="n">
        <x:v>0</x:v>
      </x:c>
      <x:c r="E12" s="180" t="n">
        <x:f>E11+C12-D12</x:f>
        <x:v>650</x:v>
      </x:c>
      <x:c r="F12" s="209"/>
    </x:row>
    <x:row r="13">
      <x:c r="A13" s="178" t="str"/>
      <x:c r="B13" s="107" t="str"/>
      <x:c r="C13" s="180" t="n">
        <x:v>0</x:v>
      </x:c>
      <x:c r="D13" s="180" t="n">
        <x:v>0</x:v>
      </x:c>
      <x:c r="E13" s="180" t="n">
        <x:f>E12+C13-D13</x:f>
        <x:v>650</x:v>
      </x:c>
      <x:c r="F13" s="209"/>
    </x:row>
    <x:row r="14">
      <x:c r="A14" s="178" t="str"/>
      <x:c r="B14" s="107" t="str"/>
      <x:c r="C14" s="180" t="n">
        <x:v>0</x:v>
      </x:c>
      <x:c r="D14" s="180" t="n">
        <x:v>0</x:v>
      </x:c>
      <x:c r="E14" s="180" t="n">
        <x:f>E13+C14-D14</x:f>
        <x:v>650</x:v>
      </x:c>
      <x:c r="F14" s="209"/>
    </x:row>
    <x:row r="15">
      <x:c r="A15" s="178" t="str"/>
      <x:c r="B15" s="107" t="str"/>
      <x:c r="C15" s="180" t="n">
        <x:v>0</x:v>
      </x:c>
      <x:c r="D15" s="180" t="n">
        <x:v>0</x:v>
      </x:c>
      <x:c r="E15" s="180" t="n">
        <x:f>E14+C15-D15</x:f>
        <x:v>650</x:v>
      </x:c>
      <x:c r="F15" s="209"/>
    </x:row>
    <x:row r="16">
      <x:c r="A16" s="178" t="str"/>
      <x:c r="B16" s="107" t="str"/>
      <x:c r="C16" s="180" t="n">
        <x:v>0</x:v>
      </x:c>
      <x:c r="D16" s="180" t="n">
        <x:v>0</x:v>
      </x:c>
      <x:c r="E16" s="180" t="n">
        <x:f>E15+C16-D16</x:f>
        <x:v>650</x:v>
      </x:c>
      <x:c r="F16" s="209"/>
    </x:row>
    <x:row r="17">
      <x:c r="A17" s="178" t="str"/>
      <x:c r="B17" s="107" t="str"/>
      <x:c r="C17" s="180" t="n">
        <x:v>0</x:v>
      </x:c>
      <x:c r="D17" s="180" t="n">
        <x:v>0</x:v>
      </x:c>
      <x:c r="E17" s="180" t="n">
        <x:f>E16+C17-D17</x:f>
        <x:v>650</x:v>
      </x:c>
      <x:c r="F17" s="209"/>
    </x:row>
    <x:row r="18">
      <x:c r="A18" s="178" t="str"/>
      <x:c r="B18" s="107" t="str"/>
      <x:c r="C18" s="180" t="n">
        <x:v>0</x:v>
      </x:c>
      <x:c r="D18" s="180" t="n">
        <x:v>0</x:v>
      </x:c>
      <x:c r="E18" s="180" t="n">
        <x:f>E17+C18-D18</x:f>
        <x:v>650</x:v>
      </x:c>
      <x:c r="F18" s="209"/>
    </x:row>
    <x:row r="19">
      <x:c r="A19" s="178" t="str"/>
      <x:c r="B19" s="107" t="str"/>
      <x:c r="C19" s="180" t="n">
        <x:v>0</x:v>
      </x:c>
      <x:c r="D19" s="180" t="n">
        <x:v>0</x:v>
      </x:c>
      <x:c r="E19" s="180" t="n">
        <x:f>E18+C19-D19</x:f>
        <x:v>650</x:v>
      </x:c>
      <x:c r="F19" s="209"/>
    </x:row>
    <x:row r="20">
      <x:c r="A20" s="178" t="str"/>
      <x:c r="B20" s="107" t="str"/>
      <x:c r="C20" s="180" t="n">
        <x:v>0</x:v>
      </x:c>
      <x:c r="D20" s="180" t="n">
        <x:v>0</x:v>
      </x:c>
      <x:c r="E20" s="180" t="n">
        <x:f>E19+C20-D20</x:f>
        <x:v>650</x:v>
      </x:c>
      <x:c r="F20" s="209"/>
    </x:row>
    <x:row r="21">
      <x:c r="A21" s="178"/>
      <x:c r="B21" s="107"/>
      <x:c r="C21" s="180"/>
      <x:c r="D21" s="180"/>
      <x:c r="E21" s="180"/>
      <x:c r="F21" s="209"/>
    </x:row>
    <x:row r="22">
      <x:c r="A22" s="178" t="str">
        <x:v>Maximum cash exposure</x:v>
      </x:c>
      <x:c r="B22" s="107"/>
      <x:c r="C22" s="180"/>
      <x:c r="D22" s="180"/>
      <x:c r="E22" s="210" t="n">
        <x:f>MAX(0,-MIN(E5:E20))</x:f>
        <x:v>410</x:v>
      </x:c>
      <x:c r="F22" s="209"/>
    </x:row>
    <x:row r="23">
      <x:c r="A23" s="182" t="str">
        <x:v>Ending order cash position</x:v>
      </x:c>
      <x:c r="B23" s="211"/>
      <x:c r="C23" s="184"/>
      <x:c r="D23" s="184"/>
      <x:c r="E23" s="212" t="n">
        <x:f>E20</x:f>
        <x:v>650</x:v>
      </x:c>
      <x:c r="F23" s="213"/>
    </x:row>
  </x:sheetData>
  <x:mergeCells>
    <x:mergeCell ref="A1:F1"/>
    <x:mergeCell ref="A2:F2"/>
    <x:mergeCell ref="A22:D22"/>
    <x:mergeCell ref="A23:D23"/>
  </x:mergeCells>
  <x:conditionalFormatting sqref="E5:E20">
    <x:cfRule type="expression" dxfId="7" priority="1">
      <x:formula>E5&lt;0</x:formula>
    </x:cfRule>
    <x:cfRule type="expression" dxfId="8" priority="2">
      <x:formula>E5&gt;=0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42" hidden="0" customWidth="1"/>
    <x:col min="3" max="3" width="42" hidden="0" customWidth="1"/>
    <x:col min="4" max="4" width="28" hidden="0" customWidth="1"/>
  </x:cols>
  <x:sheetData>
    <x:row r="1" ht="18" hidden="0" customHeight="1">
      <x:c r="A1" s="174" t="str">
        <x:v>How to Use the Print Shop Cash Flow Workbook</x:v>
      </x:c>
      <x:c r="B1" s="174"/>
      <x:c r="C1" s="174"/>
      <x:c r="D1" s="174"/>
    </x:row>
    <x:row r="2" ht="15" hidden="0" customHeight="1">
      <x:c r="A2" s="107"/>
      <x:c r="B2" s="107"/>
      <x:c r="C2" s="107"/>
      <x:c r="D2" s="107"/>
    </x:row>
    <x:row r="3" ht="15" hidden="0" customHeight="1">
      <x:c r="A3" s="175" t="str">
        <x:v>Step</x:v>
      </x:c>
      <x:c r="B3" s="176" t="str">
        <x:v>What to do</x:v>
      </x:c>
      <x:c r="C3" s="176" t="str">
        <x:v>Why it matters</x:v>
      </x:c>
      <x:c r="D3" s="177" t="str">
        <x:v>Result</x:v>
      </x:c>
    </x:row>
    <x:row r="4" ht="26.399999618530273" hidden="0" customHeight="1">
      <x:c r="A4" s="178" t="n">
        <x:v>1</x:v>
      </x:c>
      <x:c r="B4" s="107" t="str">
        <x:v>Replace the yellow sample inputs on Cash Flow Calculator with one real customer order.</x:v>
      </x:c>
      <x:c r="C4" s="107" t="str">
        <x:v>Keeps the calculation tied to one job instead of mixing business-wide expenses.</x:v>
      </x:c>
      <x:c r="D4" s="209" t="str">
        <x:v>Accurate order-level cash requirement</x:v>
      </x:c>
    </x:row>
    <x:row r="5" ht="26.399999618530273" hidden="0" customHeight="1">
      <x:c r="A5" s="178" t="n">
        <x:v>2</x:v>
      </x:c>
      <x:c r="B5" s="107" t="str">
        <x:v>Enter the deposit percentage and expected days until final payment.</x:v>
      </x:c>
      <x:c r="C5" s="107" t="str">
        <x:v>Cash timing matters even when final profit is positive.</x:v>
      </x:c>
      <x:c r="D5" s="209" t="str">
        <x:v>Deposit received and balance due</x:v>
      </x:c>
    </x:row>
    <x:row r="6" ht="26.399999618530273" hidden="0" customHeight="1">
      <x:c r="A6" s="178" t="n">
        <x:v>3</x:v>
      </x:c>
      <x:c r="B6" s="107" t="str">
        <x:v>Enter every cost that must be paid before the customer balance arrives.</x:v>
      </x:c>
      <x:c r="C6" s="107" t="str">
        <x:v>This determines how much shop cash is at risk during production.</x:v>
      </x:c>
      <x:c r="D6" s="209" t="str">
        <x:v>Pre-production cash required</x:v>
      </x:c>
    </x:row>
    <x:row r="7" ht="26.399999618530273" hidden="0" customHeight="1">
      <x:c r="A7" s="178" t="n">
        <x:v>4</x:v>
      </x:c>
      <x:c r="B7" s="107" t="str">
        <x:v>Enter costs that happen after final payment separately.</x:v>
      </x:c>
      <x:c r="C7" s="107" t="str">
        <x:v>Later costs affect profit but may not create the same funding gap.</x:v>
      </x:c>
      <x:c r="D7" s="209" t="str">
        <x:v>Total job costs and estimated profit</x:v>
      </x:c>
    </x:row>
    <x:row r="8" ht="26.399999618530273" hidden="0" customHeight="1">
      <x:c r="A8" s="178" t="n">
        <x:v>5</x:v>
      </x:c>
      <x:c r="B8" s="107" t="str">
        <x:v>Review Funding Gap and Cash Status.</x:v>
      </x:c>
      <x:c r="C8" s="107" t="str">
        <x:v>A positive funding gap means the shop is financing part of the order.</x:v>
      </x:c>
      <x:c r="D8" s="209" t="str">
        <x:v>Amount of working cash required</x:v>
      </x:c>
    </x:row>
    <x:row r="9" ht="26.399999618530273" hidden="0" customHeight="1">
      <x:c r="A9" s="178" t="n">
        <x:v>6</x:v>
      </x:c>
      <x:c r="B9" s="107" t="str">
        <x:v>Open Deposit Scenarios to compare 30%, 50%, cash-safe minimum, 75%, and full prepayment.</x:v>
      </x:c>
      <x:c r="C9" s="107" t="str">
        <x:v>Shows how payment terms change the amount of cash tied up.</x:v>
      </x:c>
      <x:c r="D9" s="209" t="str">
        <x:v>Payment-term decision</x:v>
      </x:c>
    </x:row>
    <x:row r="10" ht="26.399999618530273" hidden="0" customHeight="1">
      <x:c r="A10" s="182" t="n">
        <x:v>7</x:v>
      </x:c>
      <x:c r="B10" s="211" t="str">
        <x:v>Use Order Timeline with actual dates and cash movements after the job begins.</x:v>
      </x:c>
      <x:c r="C10" s="211" t="str">
        <x:v>The lowest running balance reveals peak cash exposure.</x:v>
      </x:c>
      <x:c r="D10" s="213" t="str">
        <x:v>Actual maximum cash tied up</x:v>
      </x:c>
    </x:row>
    <x:row r="11" ht="15" hidden="0" customHeight="1">
      <x:c r="A11" s="107"/>
      <x:c r="B11" s="107"/>
      <x:c r="C11" s="107"/>
      <x:c r="D11" s="107"/>
    </x:row>
    <x:row r="12" ht="15" hidden="0" customHeight="1">
      <x:c r="A12" s="219" t="str">
        <x:v>Definitions</x:v>
      </x:c>
      <x:c r="B12" s="219"/>
      <x:c r="C12" s="219"/>
      <x:c r="D12" s="219"/>
    </x:row>
    <x:row r="13" ht="26.399999618530273" hidden="0" customHeight="1">
      <x:c r="A13" s="107" t="str">
        <x:v>Funding gap</x:v>
      </x:c>
      <x:c r="B13" s="107" t="str">
        <x:v>Upfront cash required minus deposit received. If positive, the shop must finance that amount.</x:v>
      </x:c>
      <x:c r="C13" s="107" t="str"/>
      <x:c r="D13" s="107" t="str"/>
    </x:row>
    <x:row r="14" ht="26.399999618530273" hidden="0" customHeight="1">
      <x:c r="A14" s="107" t="str">
        <x:v>Cash-safe deposit</x:v>
      </x:c>
      <x:c r="B14" s="107" t="str">
        <x:v>Deposit amount that fully covers the entered pre-production cash requirement.</x:v>
      </x:c>
      <x:c r="C14" s="107" t="str"/>
      <x:c r="D14" s="107" t="str"/>
    </x:row>
    <x:row r="15" ht="26.399999618530273" hidden="0" customHeight="1">
      <x:c r="A15" s="107" t="str">
        <x:v>Maximum cash tied up</x:v>
      </x:c>
      <x:c r="B15" s="107" t="str">
        <x:v>Largest amount of shop cash committed before customer money replaces it.</x:v>
      </x:c>
      <x:c r="C15" s="107" t="str"/>
      <x:c r="D15" s="107" t="str"/>
    </x:row>
    <x:row r="16" ht="26.399999618530273" hidden="0" customHeight="1">
      <x:c r="A16" s="107" t="str">
        <x:v>Estimated profit</x:v>
      </x:c>
      <x:c r="B16" s="107" t="str">
        <x:v>Order revenue minus all entered job costs. This is not the same as cash flow.</x:v>
      </x:c>
      <x:c r="C16" s="107" t="str"/>
      <x:c r="D16" s="107" t="str"/>
    </x:row>
    <x:row r="17" ht="15" hidden="0" customHeight="1">
      <x:c r="A17" s="107"/>
      <x:c r="B17" s="107"/>
      <x:c r="C17" s="107"/>
      <x:c r="D17" s="107"/>
    </x:row>
    <x:row r="18" ht="15" hidden="0" customHeight="1">
      <x:c r="A18" s="102" t="str">
        <x:v>Planning tool only. This workbook does not provide tax, legal, accounting, lending, or credit advice.</x:v>
      </x:c>
      <x:c r="B18" s="102"/>
      <x:c r="C18" s="102"/>
      <x:c r="D18" s="102"/>
    </x:row>
    <x:row r="19" ht="15" hidden="0" customHeight="1">
      <x:c r="A19" s="107"/>
      <x:c r="B19" s="107"/>
      <x:c r="C19" s="107"/>
      <x:c r="D19" s="107"/>
    </x:row>
    <x:row r="20" ht="15" hidden="0" customHeight="1">
      <x:c r="A20" s="107"/>
      <x:c r="B20" s="107"/>
      <x:c r="C20" s="107"/>
      <x:c r="D20" s="107"/>
    </x:row>
  </x:sheetData>
  <x:mergeCells>
    <x:mergeCell ref="A1:D1"/>
    <x:mergeCell ref="A12:D12"/>
    <x:mergeCell ref="A18:D18"/>
  </x:mergeCells>
  <x:pageMargins left="0.7" right="0.7" top="0.75" bottom="0.75" header="0.3" footer="0.3"/>
</x:worksheet>
</file>