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95a9017ea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umbler Pricing" sheetId="1" r:id="R2afee35745f445f3"/>
    <x:sheet xmlns:r="http://schemas.openxmlformats.org/officeDocument/2006/relationships" name="Bulk Quote" sheetId="2" r:id="Rccb0eb5e90d9494d"/>
    <x:sheet xmlns:r="http://schemas.openxmlformats.org/officeDocument/2006/relationships" name="Supplier Cost" sheetId="3" r:id="R14bfac4f9b7848fd"/>
    <x:sheet xmlns:r="http://schemas.openxmlformats.org/officeDocument/2006/relationships" name="Failure Tracker" sheetId="4" r:id="R6201f3c37e8048ad"/>
    <x:sheet xmlns:r="http://schemas.openxmlformats.org/officeDocument/2006/relationships" name="How to Use" sheetId="5" r:id="R960cd1d2a09647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0.00"/>
    <x:numFmt numFmtId="201" formatCode="0.0%"/>
    <x:numFmt numFmtId="202" formatCode="0.0"/>
    <x:numFmt numFmtId="203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F1F1F"/>
      <x:name val="Carlito"/>
    </x:font>
    <x:font>
      <x:b/>
      <x:sz val="11"/>
      <x:color rgb="FF1F1F1F"/>
      <x:name val="Carlito"/>
    </x:font>
    <x:font>
      <x:i/>
      <x:sz val="11"/>
      <x:color rgb="FF555555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3F6F9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200" fontId="4" fillId="6" borderId="0" xfId="0" applyNumberFormat="1" applyFont="1" applyFill="1" applyBorder="1"/>
    <x:xf numFmtId="200" fontId="4" fillId="6" borderId="1" xfId="0" applyNumberFormat="1" applyFont="1" applyFill="1" applyBorder="1"/>
    <x:xf numFmtId="202" fontId="3" fillId="4" borderId="0" xfId="0" applyNumberFormat="1" applyFont="1" applyFill="1" applyBorder="1"/>
    <x:xf numFmtId="202" fontId="3" fillId="4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200" fontId="3" fillId="4" borderId="0" xfId="0" applyNumberFormat="1" applyFont="1" applyFill="1" applyBorder="1" applyAlignment="1">
      <x:alignment wrapText="1"/>
    </x:xf>
    <x:xf numFmtId="202" fontId="3" fillId="4" borderId="0" xfId="0" applyNumberFormat="1" applyFont="1" applyFill="1" applyBorder="1" applyAlignment="1">
      <x:alignment wrapText="1"/>
    </x:xf>
    <x:xf numFmtId="201" fontId="3" fillId="4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200" fontId="4" fillId="6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3" fillId="4" borderId="1" xfId="0" applyNumberFormat="1" applyFont="1" applyFill="1" applyBorder="1" applyAlignment="1">
      <x:alignment wrapText="1"/>
    </x:xf>
    <x:xf numFmtId="202" fontId="3" fillId="4" borderId="1" xfId="0" applyNumberFormat="1" applyFont="1" applyFill="1" applyBorder="1" applyAlignment="1">
      <x:alignment wrapText="1"/>
    </x:xf>
    <x:xf numFmtId="201" fontId="3" fillId="4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200" fontId="4" fillId="6" borderId="1" xfId="0" applyNumberFormat="1" applyFont="1" applyFill="1" applyBorder="1" applyAlignment="1">
      <x:alignment wrapText="1"/>
    </x:xf>
    <x:xf numFmtId="203" fontId="3" fillId="4" borderId="0" xfId="0" applyNumberFormat="1" applyFont="1" applyFill="1" applyBorder="1"/>
    <x:xf numFmtId="203" fontId="3" fillId="4" borderId="1" xfId="0" applyNumberFormat="1" applyFont="1" applyFill="1" applyBorder="1"/>
    <x:xf numFmtId="203" fontId="4" fillId="6" borderId="0" xfId="0" applyNumberFormat="1" applyFont="1" applyFill="1" applyBorder="1"/>
    <x:xf numFmtId="203" fontId="4" fillId="6" borderId="1" xfId="0" applyNumberFormat="1" applyFont="1" applyFill="1" applyBorder="1"/>
    <x:xf numFmtId="203" fontId="3" fillId="4" borderId="0" xfId="0" applyNumberFormat="1" applyFont="1" applyFill="1" applyBorder="1" applyAlignment="1">
      <x:alignment wrapText="1"/>
    </x:xf>
    <x:xf numFmtId="203" fontId="4" fillId="6" borderId="0" xfId="0" applyNumberFormat="1" applyFont="1" applyFill="1" applyBorder="1" applyAlignment="1">
      <x:alignment wrapText="1"/>
    </x:xf>
    <x:xf numFmtId="203" fontId="3" fillId="4" borderId="1" xfId="0" applyNumberFormat="1" applyFont="1" applyFill="1" applyBorder="1" applyAlignment="1">
      <x:alignment wrapText="1"/>
    </x:xf>
    <x:xf numFmtId="203" fontId="4" fillId="6" borderId="1" xfId="0" applyNumberFormat="1" applyFont="1" applyFill="1" applyBorder="1" applyAlignment="1">
      <x:alignment wrapText="1"/>
    </x:xf>
    <x:xf numFmtId="201" fontId="4" fillId="6" borderId="0" xfId="0" applyNumberFormat="1" applyFont="1" applyFill="1" applyBorder="1"/>
    <x:xf numFmtId="201" fontId="4" fillId="6" borderId="1" xfId="0" applyNumberFormat="1" applyFont="1" applyFill="1" applyBorder="1"/>
    <x:xf numFmtId="0" fontId="2" fillId="3" borderId="2" xfId="0" applyNumberFormat="1" applyFont="1" applyFill="1" applyBorder="1" applyAlignment="1">
      <x:alignment horizontal="center" vertical="center"/>
    </x:xf>
    <x:xf numFmtId="0" fontId="2" fillId="3" borderId="3" xfId="0" applyNumberFormat="1" applyFont="1" applyFill="1" applyBorder="1" applyAlignment="1">
      <x:alignment horizontal="center" vertical="center"/>
    </x:xf>
    <x:xf numFmtId="0" fontId="2" fillId="3" borderId="4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horizontal="center" vertical="center"/>
    </x:xf>
    <x:xf numFmtId="0" fontId="2" fillId="3" borderId="11" xfId="0" applyNumberFormat="1" applyFont="1" applyFill="1" applyBorder="1" applyAlignment="1">
      <x:alignment horizontal="center" vertical="center"/>
    </x:xf>
    <x:xf numFmtId="0" fontId="2" fillId="3" borderId="12" xfId="0" applyNumberFormat="1" applyFont="1" applyFill="1" applyBorder="1" applyAlignment="1">
      <x:alignment horizontal="center" vertical="center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fe232cb714374" /><Relationship Type="http://schemas.openxmlformats.org/officeDocument/2006/relationships/theme" Target="/xl/theme/theme1.xml" Id="Ref26be3bcfc54e48" /><Relationship Type="http://schemas.openxmlformats.org/officeDocument/2006/relationships/sharedStrings" Target="/xl/sharedStrings.xml" Id="Rb4507477c6a24c59" /><Relationship Type="http://schemas.openxmlformats.org/officeDocument/2006/relationships/worksheet" Target="/xl/worksheets/sheet1.xml" Id="R2afee35745f445f3" /><Relationship Type="http://schemas.openxmlformats.org/officeDocument/2006/relationships/worksheet" Target="/xl/worksheets/sheet2.xml" Id="Rccb0eb5e90d9494d" /><Relationship Type="http://schemas.openxmlformats.org/officeDocument/2006/relationships/worksheet" Target="/xl/worksheets/sheet3.xml" Id="R14bfac4f9b7848fd" /><Relationship Type="http://schemas.openxmlformats.org/officeDocument/2006/relationships/worksheet" Target="/xl/worksheets/sheet4.xml" Id="R6201f3c37e8048ad" /><Relationship Type="http://schemas.openxmlformats.org/officeDocument/2006/relationships/worksheet" Target="/xl/worksheets/sheet5.xml" Id="R960cd1d2a09647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" hidden="0" customWidth="1"/>
    <x:col min="4" max="4" width="52" hidden="0" customWidth="1"/>
  </x:cols>
  <x:sheetData>
    <x:row r="1">
      <x:c r="A1" s="46" t="str">
        <x:v>Sublimation Tumbler True-Cost Pricing</x:v>
      </x:c>
      <x:c r="B1" s="46"/>
      <x:c r="C1" s="46"/>
      <x:c r="D1" s="46"/>
    </x:row>
    <x:row r="2">
      <x:c r="A2" s="22"/>
      <x:c r="B2" s="22"/>
      <x:c r="C2" s="22"/>
      <x:c r="D2" s="22"/>
    </x:row>
    <x:row r="3">
      <x:c r="A3" s="47" t="str">
        <x:v>Input</x:v>
      </x:c>
      <x:c r="B3" s="47" t="str">
        <x:v>Your Value</x:v>
      </x:c>
      <x:c r="C3" s="47" t="str">
        <x:v>Unit</x:v>
      </x:c>
      <x:c r="D3" s="47" t="str">
        <x:v>What it means</x:v>
      </x:c>
    </x:row>
    <x:row r="4">
      <x:c r="A4" s="22" t="str">
        <x:v>Landed blank cost per usable tumbler</x:v>
      </x:c>
      <x:c r="B4" s="48" t="n">
        <x:f>'Supplier Cost'!B16</x:f>
        <x:v>0</x:v>
      </x:c>
      <x:c r="C4" s="22" t="str">
        <x:v>USD</x:v>
      </x:c>
      <x:c r="D4" s="22" t="str">
        <x:v>Use the Supplier Cost tab or enter your own landed cost.</x:v>
      </x:c>
    </x:row>
    <x:row r="5">
      <x:c r="A5" s="22" t="str">
        <x:v>Ink cost per attempted tumbler</x:v>
      </x:c>
      <x:c r="B5" s="48"/>
      <x:c r="C5" s="22" t="str">
        <x:v>USD</x:v>
      </x:c>
      <x:c r="D5" s="22" t="str">
        <x:v>Use your own measured or estimated ink cost.</x:v>
      </x:c>
    </x:row>
    <x:row r="6">
      <x:c r="A6" s="22" t="str">
        <x:v>Paper cost per attempted tumbler</x:v>
      </x:c>
      <x:c r="B6" s="48"/>
      <x:c r="C6" s="22" t="str">
        <x:v>USD</x:v>
      </x:c>
      <x:c r="D6" s="22" t="str">
        <x:v>Use your own sublimation paper cost.</x:v>
      </x:c>
    </x:row>
    <x:row r="7">
      <x:c r="A7" s="22" t="str">
        <x:v>Other production consumables per attempt</x:v>
      </x:c>
      <x:c r="B7" s="48"/>
      <x:c r="C7" s="22" t="str">
        <x:v>USD</x:v>
      </x:c>
      <x:c r="D7" s="22" t="str">
        <x:v>Tape, shrink sleeve, protective paper, cleaning consumables, etc.</x:v>
      </x:c>
    </x:row>
    <x:row r="8">
      <x:c r="A8" s="22" t="str">
        <x:v>Packaging cost per sellable tumbler</x:v>
      </x:c>
      <x:c r="B8" s="48"/>
      <x:c r="C8" s="22" t="str">
        <x:v>USD</x:v>
      </x:c>
      <x:c r="D8" s="22" t="str">
        <x:v>Box, padding, insert, label, and other packaging.</x:v>
      </x:c>
    </x:row>
    <x:row r="9">
      <x:c r="A9" s="22" t="str">
        <x:v>Outbound shipping you absorb per tumbler</x:v>
      </x:c>
      <x:c r="B9" s="48"/>
      <x:c r="C9" s="22" t="str">
        <x:v>USD</x:v>
      </x:c>
      <x:c r="D9" s="22" t="str">
        <x:v>Enter only shipping you do not charge separately to the customer.</x:v>
      </x:c>
    </x:row>
    <x:row r="10">
      <x:c r="A10" s="22" t="str">
        <x:v>Base active labor minutes per tumbler</x:v>
      </x:c>
      <x:c r="B10" s="49"/>
      <x:c r="C10" s="22" t="str">
        <x:v>minutes</x:v>
      </x:c>
      <x:c r="D10" s="22" t="str">
        <x:v>Hands-on production time.</x:v>
      </x:c>
    </x:row>
    <x:row r="11">
      <x:c r="A11" s="22" t="str">
        <x:v>Personalization/proofing minutes per tumbler</x:v>
      </x:c>
      <x:c r="B11" s="49"/>
      <x:c r="C11" s="22" t="str">
        <x:v>minutes</x:v>
      </x:c>
      <x:c r="D11" s="22" t="str">
        <x:v>Names, artwork edits, proofing, customer-specific setup.</x:v>
      </x:c>
    </x:row>
    <x:row r="12">
      <x:c r="A12" s="22" t="str">
        <x:v>Hourly labor rate</x:v>
      </x:c>
      <x:c r="B12" s="48"/>
      <x:c r="C12" s="22" t="str">
        <x:v>USD/hour</x:v>
      </x:c>
      <x:c r="D12" s="22" t="str">
        <x:v>What you want to pay for active labor.</x:v>
      </x:c>
    </x:row>
    <x:row r="13">
      <x:c r="A13" s="22" t="str">
        <x:v>Allocated overhead per attempted tumbler</x:v>
      </x:c>
      <x:c r="B13" s="48"/>
      <x:c r="C13" s="22" t="str">
        <x:v>USD</x:v>
      </x:c>
      <x:c r="D13" s="22" t="str">
        <x:v>Equipment, software, utilities, workspace, maintenance allocation.</x:v>
      </x:c>
    </x:row>
    <x:row r="14">
      <x:c r="A14" s="22" t="str">
        <x:v>Expected failure/reprint rate</x:v>
      </x:c>
      <x:c r="B14" s="50"/>
      <x:c r="C14" s="22" t="str">
        <x:v>%</x:v>
      </x:c>
      <x:c r="D14" s="22" t="str">
        <x:v>Use your own production records. Leave blank if unknown.</x:v>
      </x:c>
    </x:row>
    <x:row r="15">
      <x:c r="A15" s="22" t="str">
        <x:v>Variable selling/platform fee rate</x:v>
      </x:c>
      <x:c r="B15" s="50"/>
      <x:c r="C15" s="22" t="str">
        <x:v>%</x:v>
      </x:c>
      <x:c r="D15" s="22" t="str">
        <x:v>Enter the current percentage charged on the selling price.</x:v>
      </x:c>
    </x:row>
    <x:row r="16">
      <x:c r="A16" s="22" t="str">
        <x:v>Fixed selling fee allocated per tumbler</x:v>
      </x:c>
      <x:c r="B16" s="48"/>
      <x:c r="C16" s="22" t="str">
        <x:v>USD</x:v>
      </x:c>
      <x:c r="D16" s="22" t="str">
        <x:v>Allocate any per-order fixed fee across the units in that order.</x:v>
      </x:c>
    </x:row>
    <x:row r="17">
      <x:c r="A17" s="22" t="str">
        <x:v>Target net profit margin</x:v>
      </x:c>
      <x:c r="B17" s="50"/>
      <x:c r="C17" s="22" t="str">
        <x:v>%</x:v>
      </x:c>
      <x:c r="D17" s="22" t="str">
        <x:v>Your chosen profit margin after variable fees and true unit cost.</x:v>
      </x:c>
    </x:row>
    <x:row r="18">
      <x:c r="A18" s="22"/>
      <x:c r="B18" s="22"/>
      <x:c r="C18" s="22"/>
      <x:c r="D18" s="22"/>
    </x:row>
    <x:row r="19">
      <x:c r="A19" s="51" t="str">
        <x:v>Calculated Results</x:v>
      </x:c>
      <x:c r="B19" s="51"/>
      <x:c r="C19" s="51"/>
      <x:c r="D19" s="51"/>
    </x:row>
    <x:row r="20">
      <x:c r="A20" s="47" t="str">
        <x:v>Result</x:v>
      </x:c>
      <x:c r="B20" s="47" t="str">
        <x:v>Calculated Value</x:v>
      </x:c>
      <x:c r="C20" s="47" t="str">
        <x:v>Meaning</x:v>
      </x:c>
      <x:c r="D20" s="22"/>
    </x:row>
    <x:row r="21">
      <x:c r="A21" s="22" t="str">
        <x:v>Direct material cost per attempt</x:v>
      </x:c>
      <x:c r="B21" s="52" t="n">
        <x:f>SUM(B4:B7)</x:f>
        <x:v>0</x:v>
      </x:c>
      <x:c r="C21" s="22" t="str">
        <x:v>Blank + ink + paper + consumables</x:v>
      </x:c>
      <x:c r="D21" s="22"/>
    </x:row>
    <x:row r="22">
      <x:c r="A22" s="22" t="str">
        <x:v>Direct labor cost per attempt</x:v>
      </x:c>
      <x:c r="B22" s="52" t="n">
        <x:f>IFERROR((B10+B11)/60*B12,0)</x:f>
        <x:v>0</x:v>
      </x:c>
      <x:c r="C22" s="22" t="str">
        <x:v>Active labor + personalization labor</x:v>
      </x:c>
      <x:c r="D22" s="22"/>
    </x:row>
    <x:row r="23">
      <x:c r="A23" s="22" t="str">
        <x:v>Production cost exposed to failure</x:v>
      </x:c>
      <x:c r="B23" s="52" t="n">
        <x:f>B21+B22+B13</x:f>
        <x:v>0</x:v>
      </x:c>
      <x:c r="C23" s="22" t="str">
        <x:v>Materials + labor + allocated overhead</x:v>
      </x:c>
      <x:c r="D23" s="22"/>
    </x:row>
    <x:row r="24">
      <x:c r="A24" s="22" t="str">
        <x:v>Failure-adjusted production cost per sellable tumbler</x:v>
      </x:c>
      <x:c r="B24" s="52" t="n">
        <x:f>IF(B14&gt;=1,"Check failure rate",IF(B14="",B23,B23/(1-B14)))</x:f>
        <x:v>0</x:v>
      </x:c>
      <x:c r="C24" s="22" t="str">
        <x:v>Expected production cost after accounting for reprints</x:v>
      </x:c>
      <x:c r="D24" s="22"/>
    </x:row>
    <x:row r="25">
      <x:c r="A25" s="22" t="str">
        <x:v>True unit cost before variable selling fees</x:v>
      </x:c>
      <x:c r="B25" s="52" t="n">
        <x:f>IF(ISNUMBER(B24),B24+B8+B9+B16,"")</x:f>
        <x:v>0</x:v>
      </x:c>
      <x:c r="C25" s="22" t="str">
        <x:v>Failure-adjusted production + packaging + absorbed shipping + fixed fee</x:v>
      </x:c>
      <x:c r="D25" s="22"/>
    </x:row>
    <x:row r="26">
      <x:c r="A26" s="22" t="str">
        <x:v>Break-even selling price</x:v>
      </x:c>
      <x:c r="B26" s="52" t="str">
        <x:f>IF(OR(B25="",B15&gt;=1),"",B25/(1-B15))</x:f>
      </x:c>
      <x:c r="C26" s="22" t="str">
        <x:v>Minimum price after variable percentage fees</x:v>
      </x:c>
      <x:c r="D26" s="22"/>
    </x:row>
    <x:row r="27">
      <x:c r="A27" s="22" t="str">
        <x:v>Required selling price for target margin</x:v>
      </x:c>
      <x:c r="B27" s="52" t="str">
        <x:f>IF(OR(B25="",B15+B17&gt;=1),"",B25/(1-B15-B17))</x:f>
      </x:c>
      <x:c r="C27" s="22" t="str">
        <x:v>Price needed to retain your chosen net margin</x:v>
      </x:c>
      <x:c r="D27" s="22"/>
    </x:row>
    <x:row r="28">
      <x:c r="A28" s="22" t="str">
        <x:v>Expected variable selling fees at target price</x:v>
      </x:c>
      <x:c r="B28" s="52" t="str">
        <x:f>IF(B27="","",B27*B15)</x:f>
      </x:c>
      <x:c r="C28" s="22" t="str">
        <x:v>Percentage fee applied to target selling price</x:v>
      </x:c>
      <x:c r="D28" s="22"/>
    </x:row>
    <x:row r="29">
      <x:c r="A29" s="22" t="str">
        <x:v>Expected profit per tumbler</x:v>
      </x:c>
      <x:c r="B29" s="52" t="str">
        <x:f>IF(B27="","",B27-B25-B28)</x:f>
      </x:c>
      <x:c r="C29" s="22" t="str">
        <x:v>Target price minus true costs and variable fees</x:v>
      </x:c>
      <x:c r="D29" s="22"/>
    </x:row>
    <x:row r="30">
      <x:c r="A30" s="22"/>
      <x:c r="B30" s="22"/>
      <x:c r="C30" s="22"/>
      <x:c r="D30" s="22"/>
    </x:row>
    <x:row r="31">
      <x:c r="A31" s="51" t="str">
        <x:v>Formula notes</x:v>
      </x:c>
      <x:c r="B31" s="51" t="str"/>
      <x:c r="C31" s="51" t="str"/>
      <x:c r="D31" s="51" t="str"/>
    </x:row>
    <x:row r="32">
      <x:c r="A32" s="22" t="str">
        <x:v>Target-price formula</x:v>
      </x:c>
      <x:c r="B32" s="34" t="str">
        <x:v>True cost ÷ (1 − variable fee rate − target margin)</x:v>
      </x:c>
      <x:c r="C32" s="34" t="str"/>
      <x:c r="D32" s="34" t="str"/>
    </x:row>
    <x:row r="33">
      <x:c r="A33" s="22" t="str">
        <x:v>Important</x:v>
      </x:c>
      <x:c r="B33" s="34" t="str">
        <x:v>Keep fee and margin inputs below 100% combined. Enter your own current costs and fee rates.</x:v>
      </x:c>
      <x:c r="C33" s="34" t="str"/>
      <x:c r="D33" s="34" t="str"/>
    </x:row>
  </x:sheetData>
  <x:mergeCells>
    <x:mergeCell ref="A1:D1"/>
    <x:mergeCell ref="A19:D19"/>
    <x:mergeCell ref="B32:D32"/>
    <x:mergeCell ref="B33:D33"/>
    <x:mergeCell ref="C20:D20"/>
    <x:mergeCell ref="C21:D21"/>
    <x:mergeCell ref="C22:D22"/>
    <x:mergeCell ref="C23:D23"/>
    <x:mergeCell ref="C24:D24"/>
    <x:mergeCell ref="C25:D25"/>
    <x:mergeCell ref="C26:D26"/>
    <x:mergeCell ref="C27:D27"/>
    <x:mergeCell ref="C28:D28"/>
    <x:mergeCell ref="C29:D29"/>
  </x:mergeCells>
  <x:dataValidations count="2">
    <x:dataValidation type="decimal" operator="between" sqref="B14:B15">
      <x:formula1>0</x:formula1>
      <x:formula2>0.99</x:formula2>
    </x:dataValidation>
    <x:dataValidation type="decimal" operator="between" sqref="B17">
      <x:formula1>0</x:formula1>
      <x:formula2>0.99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" hidden="0" customWidth="1"/>
    <x:col min="4" max="4" width="52" hidden="0" customWidth="1"/>
  </x:cols>
  <x:sheetData>
    <x:row r="1">
      <x:c r="A1" s="46" t="str">
        <x:v>Bulk / Event Tumbler Quote</x:v>
      </x:c>
      <x:c r="B1" s="46"/>
      <x:c r="C1" s="46"/>
      <x:c r="D1" s="46"/>
    </x:row>
    <x:row r="2">
      <x:c r="A2" s="22"/>
      <x:c r="B2" s="22"/>
      <x:c r="C2" s="22"/>
      <x:c r="D2" s="22"/>
    </x:row>
    <x:row r="3">
      <x:c r="A3" s="47" t="str">
        <x:v>Input</x:v>
      </x:c>
      <x:c r="B3" s="47" t="str">
        <x:v>Your Value</x:v>
      </x:c>
      <x:c r="C3" s="47" t="str">
        <x:v>Unit</x:v>
      </x:c>
      <x:c r="D3" s="47" t="str">
        <x:v>What it means</x:v>
      </x:c>
    </x:row>
    <x:row r="4">
      <x:c r="A4" s="22" t="str">
        <x:v>Order quantity</x:v>
      </x:c>
      <x:c r="B4" s="64"/>
      <x:c r="C4" s="22" t="str">
        <x:v>units</x:v>
      </x:c>
      <x:c r="D4" s="22" t="str">
        <x:v>Number of sellable tumblers required.</x:v>
      </x:c>
    </x:row>
    <x:row r="5">
      <x:c r="A5" s="22" t="str">
        <x:v>Landed blank cost per usable tumbler</x:v>
      </x:c>
      <x:c r="B5" s="48" t="n">
        <x:f>'Supplier Cost'!B16</x:f>
        <x:v>0</x:v>
      </x:c>
      <x:c r="C5" s="22" t="str">
        <x:v>USD</x:v>
      </x:c>
      <x:c r="D5" s="22" t="str">
        <x:v>Linked to Supplier Cost tab; overwrite if this job uses a different blank.</x:v>
      </x:c>
    </x:row>
    <x:row r="6">
      <x:c r="A6" s="22" t="str">
        <x:v>Ink + paper + consumables per attempt</x:v>
      </x:c>
      <x:c r="B6" s="48"/>
      <x:c r="C6" s="22" t="str">
        <x:v>USD</x:v>
      </x:c>
      <x:c r="D6" s="22" t="str">
        <x:v>Your own per-attempt production materials.</x:v>
      </x:c>
    </x:row>
    <x:row r="7">
      <x:c r="A7" s="22" t="str">
        <x:v>Packaging cost per sellable tumbler</x:v>
      </x:c>
      <x:c r="B7" s="48"/>
      <x:c r="C7" s="22" t="str">
        <x:v>USD</x:v>
      </x:c>
      <x:c r="D7" s="22" t="str">
        <x:v>Per-unit packaging for this order.</x:v>
      </x:c>
    </x:row>
    <x:row r="8">
      <x:c r="A8" s="22" t="str">
        <x:v>Batch setup / artwork labor minutes</x:v>
      </x:c>
      <x:c r="B8" s="49"/>
      <x:c r="C8" s="22" t="str">
        <x:v>minutes</x:v>
      </x:c>
      <x:c r="D8" s="22" t="str">
        <x:v>One-time job setup, proofing, artwork, customer approval.</x:v>
      </x:c>
    </x:row>
    <x:row r="9">
      <x:c r="A9" s="22" t="str">
        <x:v>Active production labor minutes per tumbler</x:v>
      </x:c>
      <x:c r="B9" s="49"/>
      <x:c r="C9" s="22" t="str">
        <x:v>minutes</x:v>
      </x:c>
      <x:c r="D9" s="22" t="str">
        <x:v>Hands-on unit production time.</x:v>
      </x:c>
    </x:row>
    <x:row r="10">
      <x:c r="A10" s="22" t="str">
        <x:v>Hourly labor rate</x:v>
      </x:c>
      <x:c r="B10" s="48"/>
      <x:c r="C10" s="22" t="str">
        <x:v>USD/hour</x:v>
      </x:c>
      <x:c r="D10" s="22" t="str">
        <x:v>Your labor value.</x:v>
      </x:c>
    </x:row>
    <x:row r="11">
      <x:c r="A11" s="22" t="str">
        <x:v>Batch overhead</x:v>
      </x:c>
      <x:c r="B11" s="48"/>
      <x:c r="C11" s="22" t="str">
        <x:v>USD</x:v>
      </x:c>
      <x:c r="D11" s="22" t="str">
        <x:v>Job-specific overhead not already included elsewhere.</x:v>
      </x:c>
    </x:row>
    <x:row r="12">
      <x:c r="A12" s="22" t="str">
        <x:v>Expected failure/reprint rate</x:v>
      </x:c>
      <x:c r="B12" s="50"/>
      <x:c r="C12" s="22" t="str">
        <x:v>%</x:v>
      </x:c>
      <x:c r="D12" s="22" t="str">
        <x:v>Use your own batch history.</x:v>
      </x:c>
    </x:row>
    <x:row r="13">
      <x:c r="A13" s="22" t="str">
        <x:v>Variable selling/platform fee rate</x:v>
      </x:c>
      <x:c r="B13" s="50"/>
      <x:c r="C13" s="22" t="str">
        <x:v>%</x:v>
      </x:c>
      <x:c r="D13" s="22" t="str">
        <x:v>Current percentage charged on order revenue.</x:v>
      </x:c>
    </x:row>
    <x:row r="14">
      <x:c r="A14" s="22" t="str">
        <x:v>Fixed selling fee per order</x:v>
      </x:c>
      <x:c r="B14" s="48"/>
      <x:c r="C14" s="22" t="str">
        <x:v>USD</x:v>
      </x:c>
      <x:c r="D14" s="22" t="str">
        <x:v>Fixed fee charged once for this order.</x:v>
      </x:c>
    </x:row>
    <x:row r="15">
      <x:c r="A15" s="22" t="str">
        <x:v>Target net profit margin</x:v>
      </x:c>
      <x:c r="B15" s="50"/>
      <x:c r="C15" s="22" t="str">
        <x:v>%</x:v>
      </x:c>
      <x:c r="D15" s="22" t="str">
        <x:v>Your chosen net margin.</x:v>
      </x:c>
    </x:row>
    <x:row r="16">
      <x:c r="A16" s="22"/>
      <x:c r="B16" s="22"/>
      <x:c r="C16" s="22"/>
      <x:c r="D16" s="22"/>
    </x:row>
    <x:row r="17">
      <x:c r="A17" s="51" t="str">
        <x:v>Calculated Quote</x:v>
      </x:c>
      <x:c r="B17" s="51"/>
      <x:c r="C17" s="51"/>
      <x:c r="D17" s="51"/>
    </x:row>
    <x:row r="18">
      <x:c r="A18" s="47" t="str">
        <x:v>Result</x:v>
      </x:c>
      <x:c r="B18" s="47" t="str">
        <x:v>Calculated Value</x:v>
      </x:c>
      <x:c r="C18" s="47" t="str">
        <x:v>Meaning</x:v>
      </x:c>
      <x:c r="D18" s="22"/>
    </x:row>
    <x:row r="19">
      <x:c r="A19" s="22" t="str">
        <x:v>Sellable quantity</x:v>
      </x:c>
      <x:c r="B19" s="65" t="n">
        <x:f>B4</x:f>
        <x:v>0</x:v>
      </x:c>
      <x:c r="C19" s="22" t="str">
        <x:v>Order quantity</x:v>
      </x:c>
      <x:c r="D19" s="22"/>
    </x:row>
    <x:row r="20">
      <x:c r="A20" s="22" t="str">
        <x:v>Batch direct materials</x:v>
      </x:c>
      <x:c r="B20" s="52" t="str">
        <x:f>IF(B4="","",B4*(B5+B6))</x:f>
      </x:c>
      <x:c r="C20" s="22" t="str">
        <x:v>Blank + production materials across attempted units</x:v>
      </x:c>
      <x:c r="D20" s="22"/>
    </x:row>
    <x:row r="21">
      <x:c r="A21" s="22" t="str">
        <x:v>Batch active labor</x:v>
      </x:c>
      <x:c r="B21" s="52" t="str">
        <x:f>IF(B4="","",((B8+B4*B9)/60)*B10)</x:f>
      </x:c>
      <x:c r="C21" s="22" t="str">
        <x:v>Setup labor + production labor</x:v>
      </x:c>
      <x:c r="D21" s="22"/>
    </x:row>
    <x:row r="22">
      <x:c r="A22" s="22" t="str">
        <x:v>Production cost before failure allowance</x:v>
      </x:c>
      <x:c r="B22" s="52" t="str">
        <x:f>IF(B4="","",B20+B21+B11)</x:f>
      </x:c>
      <x:c r="C22" s="22" t="str">
        <x:v>Materials + labor + batch overhead</x:v>
      </x:c>
      <x:c r="D22" s="22"/>
    </x:row>
    <x:row r="23">
      <x:c r="A23" s="22" t="str">
        <x:v>Failure-adjusted production cost</x:v>
      </x:c>
      <x:c r="B23" s="52" t="str">
        <x:f>IF(OR(B22="",B12&gt;=1),"",B22/(1-B12))</x:f>
      </x:c>
      <x:c r="C23" s="22" t="str">
        <x:v>Expected cost required to deliver the sellable quantity</x:v>
      </x:c>
      <x:c r="D23" s="22"/>
    </x:row>
    <x:row r="24">
      <x:c r="A24" s="22" t="str">
        <x:v>Packaging total</x:v>
      </x:c>
      <x:c r="B24" s="52" t="str">
        <x:f>IF(B4="","",B4*B7)</x:f>
      </x:c>
      <x:c r="C24" s="22" t="str">
        <x:v>Packaging for sellable units</x:v>
      </x:c>
      <x:c r="D24" s="22"/>
    </x:row>
    <x:row r="25">
      <x:c r="A25" s="22" t="str">
        <x:v>True order cost before variable fees</x:v>
      </x:c>
      <x:c r="B25" s="52" t="str">
        <x:f>IF(B23="","",B23+B24+B14)</x:f>
      </x:c>
      <x:c r="C25" s="22" t="str">
        <x:v>Failure-adjusted production + packaging + fixed fee</x:v>
      </x:c>
      <x:c r="D25" s="22"/>
    </x:row>
    <x:row r="26">
      <x:c r="A26" s="22" t="str">
        <x:v>Break-even order revenue</x:v>
      </x:c>
      <x:c r="B26" s="52" t="str">
        <x:f>IF(OR(B25="",B13&gt;=1),"",B25/(1-B13))</x:f>
      </x:c>
      <x:c r="C26" s="22" t="str">
        <x:v>Minimum order revenue after variable fees</x:v>
      </x:c>
      <x:c r="D26" s="22"/>
    </x:row>
    <x:row r="27">
      <x:c r="A27" s="22" t="str">
        <x:v>Required order revenue for target margin</x:v>
      </x:c>
      <x:c r="B27" s="52" t="str">
        <x:f>IF(OR(B25="",B13+B15&gt;=1),"",B25/(1-B13-B15))</x:f>
      </x:c>
      <x:c r="C27" s="22" t="str">
        <x:v>Revenue needed for your chosen margin</x:v>
      </x:c>
      <x:c r="D27" s="22"/>
    </x:row>
    <x:row r="28">
      <x:c r="A28" s="22" t="str">
        <x:v>Required price per tumbler</x:v>
      </x:c>
      <x:c r="B28" s="52" t="str">
        <x:f>IF(OR(B27="",B4&lt;=0),"",B27/B4)</x:f>
      </x:c>
      <x:c r="C28" s="22" t="str">
        <x:v>Target order revenue ÷ quantity</x:v>
      </x:c>
      <x:c r="D28" s="22"/>
    </x:row>
  </x:sheetData>
  <x:mergeCells>
    <x:mergeCell ref="A1:D1"/>
    <x:mergeCell ref="A17:D17"/>
    <x:mergeCell ref="C18:D18"/>
    <x:mergeCell ref="C19:D19"/>
    <x:mergeCell ref="C20:D20"/>
    <x:mergeCell ref="C21:D21"/>
    <x:mergeCell ref="C22:D22"/>
    <x:mergeCell ref="C23:D23"/>
    <x:mergeCell ref="C24:D24"/>
    <x:mergeCell ref="C25:D25"/>
    <x:mergeCell ref="C26:D26"/>
    <x:mergeCell ref="C27:D27"/>
    <x:mergeCell ref="C28:D28"/>
  </x:mergeCells>
  <x:dataValidations count="2">
    <x:dataValidation type="decimal" operator="between" sqref="B12:B13">
      <x:formula1>0</x:formula1>
      <x:formula2>0.99</x:formula2>
    </x:dataValidation>
    <x:dataValidation type="decimal" operator="between" sqref="B15">
      <x:formula1>0</x:formula1>
      <x:formula2>0.99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6" hidden="0" customWidth="1"/>
    <x:col min="4" max="4" width="52" hidden="0" customWidth="1"/>
  </x:cols>
  <x:sheetData>
    <x:row r="1">
      <x:c r="A1" s="46" t="str">
        <x:v>Landed Tumbler Blank Cost</x:v>
      </x:c>
      <x:c r="B1" s="46"/>
      <x:c r="C1" s="46"/>
      <x:c r="D1" s="46"/>
    </x:row>
    <x:row r="2">
      <x:c r="A2" s="22"/>
      <x:c r="B2" s="22"/>
      <x:c r="C2" s="22"/>
      <x:c r="D2" s="22"/>
    </x:row>
    <x:row r="3">
      <x:c r="A3" s="47" t="str">
        <x:v>Input</x:v>
      </x:c>
      <x:c r="B3" s="47" t="str">
        <x:v>Your Value</x:v>
      </x:c>
      <x:c r="C3" s="47" t="str">
        <x:v>Unit</x:v>
      </x:c>
      <x:c r="D3" s="47" t="str">
        <x:v>What it means</x:v>
      </x:c>
    </x:row>
    <x:row r="4">
      <x:c r="A4" s="22" t="str">
        <x:v>Blank order subtotal</x:v>
      </x:c>
      <x:c r="B4" s="48"/>
      <x:c r="C4" s="22" t="str">
        <x:v>USD</x:v>
      </x:c>
      <x:c r="D4" s="22" t="str">
        <x:v>Supplier merchandise subtotal for the tumblers.</x:v>
      </x:c>
    </x:row>
    <x:row r="5">
      <x:c r="A5" s="22" t="str">
        <x:v>Inbound supplier shipping</x:v>
      </x:c>
      <x:c r="B5" s="48"/>
      <x:c r="C5" s="22" t="str">
        <x:v>USD</x:v>
      </x:c>
      <x:c r="D5" s="22" t="str">
        <x:v>Freight or delivery charged by the supplier.</x:v>
      </x:c>
    </x:row>
    <x:row r="6">
      <x:c r="A6" s="22" t="str">
        <x:v>Tax, import, or order charges</x:v>
      </x:c>
      <x:c r="B6" s="48"/>
      <x:c r="C6" s="22" t="str">
        <x:v>USD</x:v>
      </x:c>
      <x:c r="D6" s="22" t="str">
        <x:v>Only charges that belong to this blank order.</x:v>
      </x:c>
    </x:row>
    <x:row r="7">
      <x:c r="A7" s="22" t="str">
        <x:v>Units ordered</x:v>
      </x:c>
      <x:c r="B7" s="64"/>
      <x:c r="C7" s="22" t="str">
        <x:v>units</x:v>
      </x:c>
      <x:c r="D7" s="22" t="str">
        <x:v>Total tumblers received or expected.</x:v>
      </x:c>
    </x:row>
    <x:row r="8">
      <x:c r="A8" s="22" t="str">
        <x:v>Damaged / unusable units</x:v>
      </x:c>
      <x:c r="B8" s="64"/>
      <x:c r="C8" s="22" t="str">
        <x:v>units</x:v>
      </x:c>
      <x:c r="D8" s="22" t="str">
        <x:v>Units that cannot be sold or decorated.</x:v>
      </x:c>
    </x:row>
    <x:row r="9">
      <x:c r="A9" s="22"/>
      <x:c r="B9" s="22"/>
      <x:c r="C9" s="22"/>
      <x:c r="D9" s="22"/>
    </x:row>
    <x:row r="10">
      <x:c r="A10" s="51" t="str">
        <x:v>Calculated Landed Cost</x:v>
      </x:c>
      <x:c r="B10" s="51"/>
      <x:c r="C10" s="51"/>
      <x:c r="D10" s="51"/>
    </x:row>
    <x:row r="11">
      <x:c r="A11" s="47" t="str">
        <x:v>Result</x:v>
      </x:c>
      <x:c r="B11" s="47" t="str">
        <x:v>Calculated Value</x:v>
      </x:c>
      <x:c r="C11" s="47" t="str">
        <x:v>Meaning</x:v>
      </x:c>
      <x:c r="D11" s="22"/>
    </x:row>
    <x:row r="12">
      <x:c r="A12" s="22" t="str">
        <x:v>Total landed order cost</x:v>
      </x:c>
      <x:c r="B12" s="52" t="n">
        <x:f>SUM(B4:B6)</x:f>
        <x:v>0</x:v>
      </x:c>
      <x:c r="C12" s="22" t="str">
        <x:v>Subtotal + inbound shipping + order charges</x:v>
      </x:c>
      <x:c r="D12" s="22"/>
    </x:row>
    <x:row r="13">
      <x:c r="A13" s="22" t="str">
        <x:v>Usable units</x:v>
      </x:c>
      <x:c r="B13" s="65" t="str">
        <x:f>IF(B7="","",MAX(B7-B8,0))</x:f>
      </x:c>
      <x:c r="C13" s="22" t="str">
        <x:v>Units ordered minus damaged/unusable units</x:v>
      </x:c>
      <x:c r="D13" s="22"/>
    </x:row>
    <x:row r="14">
      <x:c r="A14" s="22" t="str">
        <x:v>Advertised unit cost</x:v>
      </x:c>
      <x:c r="B14" s="52" t="str">
        <x:f>IFERROR(B4/B7,"")</x:f>
      </x:c>
      <x:c r="C14" s="22" t="str">
        <x:v>Subtotal ÷ units ordered</x:v>
      </x:c>
      <x:c r="D14" s="22"/>
    </x:row>
    <x:row r="15">
      <x:c r="A15" s="22" t="str">
        <x:v>Extra landed cost per usable unit</x:v>
      </x:c>
      <x:c r="B15" s="52" t="str">
        <x:f>IF(OR(B13="",B13=0),"",B12/B13-B14)</x:f>
      </x:c>
      <x:c r="C15" s="22" t="str">
        <x:v>Difference between true landed cost and advertised unit cost</x:v>
      </x:c>
      <x:c r="D15" s="22"/>
    </x:row>
    <x:row r="16">
      <x:c r="A16" s="22" t="str">
        <x:v>Landed blank cost per usable tumbler</x:v>
      </x:c>
      <x:c r="B16" s="52" t="str">
        <x:f>IF(OR(B13="",B13=0),"",B12/B13)</x:f>
      </x:c>
      <x:c r="C16" s="22" t="str">
        <x:v>Use this value in the pricing tabs</x:v>
      </x:c>
      <x:c r="D16" s="22"/>
    </x:row>
  </x:sheetData>
  <x:mergeCells>
    <x:mergeCell ref="A1:D1"/>
    <x:mergeCell ref="A10:D1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14" hidden="0" customWidth="1"/>
    <x:col min="4" max="4" width="14" hidden="0" customWidth="1"/>
    <x:col min="5" max="5" width="24" hidden="0" customWidth="1"/>
    <x:col min="6" max="6" width="22" hidden="0" customWidth="1"/>
    <x:col min="7" max="7" width="36" hidden="0" customWidth="1"/>
  </x:cols>
  <x:sheetData>
    <x:row r="1">
      <x:c r="A1" s="5" t="str">
        <x:v>Tumbler Failure / Reprint Tracker</x:v>
      </x:c>
      <x:c r="B1" s="5"/>
      <x:c r="C1" s="5"/>
      <x:c r="D1" s="5"/>
      <x:c r="E1" s="5"/>
      <x:c r="F1" s="5"/>
      <x:c r="G1" s="5"/>
    </x:row>
    <x:row r="3">
      <x:c r="A3" s="13" t="str">
        <x:v>KPI</x:v>
      </x:c>
      <x:c r="B3" s="13" t="str">
        <x:v>Value</x:v>
      </x:c>
    </x:row>
    <x:row r="4">
      <x:c r="A4" t="str">
        <x:v>Total units attempted</x:v>
      </x:c>
      <x:c r="B4" s="62" t="n">
        <x:f>SUM(C11:C110)</x:f>
        <x:v>0</x:v>
      </x:c>
    </x:row>
    <x:row r="5">
      <x:c r="A5" t="str">
        <x:v>Total failed units</x:v>
      </x:c>
      <x:c r="B5" s="62" t="n">
        <x:f>SUM(D11:D110)</x:f>
        <x:v>0</x:v>
      </x:c>
    </x:row>
    <x:row r="6">
      <x:c r="A6" t="str">
        <x:v>Observed failure rate</x:v>
      </x:c>
      <x:c r="B6" s="68" t="str">
        <x:f>IFERROR(B5/B4,"")</x:f>
      </x:c>
    </x:row>
    <x:row r="7">
      <x:c r="A7" t="str">
        <x:v>Suggested input to pricing tabs</x:v>
      </x:c>
      <x:c r="B7" s="68" t="n">
        <x:f>B6</x:f>
        <x:v>0</x:v>
      </x:c>
    </x:row>
    <x:row r="10">
      <x:c r="A10" s="70" t="str">
        <x:v>Date</x:v>
      </x:c>
      <x:c r="B10" s="71" t="str">
        <x:v>Job / Order</x:v>
      </x:c>
      <x:c r="C10" s="71" t="str">
        <x:v>Units Attempted</x:v>
      </x:c>
      <x:c r="D10" s="71" t="str">
        <x:v>Failed Units</x:v>
      </x:c>
      <x:c r="E10" s="71" t="str">
        <x:v>Failure Reason</x:v>
      </x:c>
      <x:c r="F10" s="71" t="str">
        <x:v>Blank / Supplier</x:v>
      </x:c>
      <x:c r="G10" s="72" t="str">
        <x:v>Notes</x:v>
      </x:c>
    </x:row>
    <x:row r="11">
      <x:c r="A11" s="73"/>
      <x:c r="B11" s="22"/>
      <x:c r="C11" s="22"/>
      <x:c r="D11" s="22"/>
      <x:c r="E11" s="22"/>
      <x:c r="F11" s="22"/>
      <x:c r="G11" s="74"/>
    </x:row>
    <x:row r="12">
      <x:c r="A12" s="73"/>
      <x:c r="B12" s="22"/>
      <x:c r="C12" s="22"/>
      <x:c r="D12" s="22"/>
      <x:c r="E12" s="22"/>
      <x:c r="F12" s="22"/>
      <x:c r="G12" s="74"/>
    </x:row>
    <x:row r="13">
      <x:c r="A13" s="73"/>
      <x:c r="B13" s="22"/>
      <x:c r="C13" s="22"/>
      <x:c r="D13" s="22"/>
      <x:c r="E13" s="22"/>
      <x:c r="F13" s="22"/>
      <x:c r="G13" s="74"/>
    </x:row>
    <x:row r="14">
      <x:c r="A14" s="73"/>
      <x:c r="B14" s="22"/>
      <x:c r="C14" s="22"/>
      <x:c r="D14" s="22"/>
      <x:c r="E14" s="22"/>
      <x:c r="F14" s="22"/>
      <x:c r="G14" s="74"/>
    </x:row>
    <x:row r="15">
      <x:c r="A15" s="73"/>
      <x:c r="B15" s="22"/>
      <x:c r="C15" s="22"/>
      <x:c r="D15" s="22"/>
      <x:c r="E15" s="22"/>
      <x:c r="F15" s="22"/>
      <x:c r="G15" s="74"/>
    </x:row>
    <x:row r="16">
      <x:c r="A16" s="73"/>
      <x:c r="B16" s="22"/>
      <x:c r="C16" s="22"/>
      <x:c r="D16" s="22"/>
      <x:c r="E16" s="22"/>
      <x:c r="F16" s="22"/>
      <x:c r="G16" s="74"/>
    </x:row>
    <x:row r="17">
      <x:c r="A17" s="73"/>
      <x:c r="B17" s="22"/>
      <x:c r="C17" s="22"/>
      <x:c r="D17" s="22"/>
      <x:c r="E17" s="22"/>
      <x:c r="F17" s="22"/>
      <x:c r="G17" s="74"/>
    </x:row>
    <x:row r="18">
      <x:c r="A18" s="73"/>
      <x:c r="B18" s="22"/>
      <x:c r="C18" s="22"/>
      <x:c r="D18" s="22"/>
      <x:c r="E18" s="22"/>
      <x:c r="F18" s="22"/>
      <x:c r="G18" s="74"/>
    </x:row>
    <x:row r="19">
      <x:c r="A19" s="73"/>
      <x:c r="B19" s="22"/>
      <x:c r="C19" s="22"/>
      <x:c r="D19" s="22"/>
      <x:c r="E19" s="22"/>
      <x:c r="F19" s="22"/>
      <x:c r="G19" s="74"/>
    </x:row>
    <x:row r="20">
      <x:c r="A20" s="73"/>
      <x:c r="B20" s="22"/>
      <x:c r="C20" s="22"/>
      <x:c r="D20" s="22"/>
      <x:c r="E20" s="22"/>
      <x:c r="F20" s="22"/>
      <x:c r="G20" s="74"/>
    </x:row>
    <x:row r="21">
      <x:c r="A21" s="73"/>
      <x:c r="B21" s="22"/>
      <x:c r="C21" s="22"/>
      <x:c r="D21" s="22"/>
      <x:c r="E21" s="22"/>
      <x:c r="F21" s="22"/>
      <x:c r="G21" s="74"/>
    </x:row>
    <x:row r="22">
      <x:c r="A22" s="73"/>
      <x:c r="B22" s="22"/>
      <x:c r="C22" s="22"/>
      <x:c r="D22" s="22"/>
      <x:c r="E22" s="22"/>
      <x:c r="F22" s="22"/>
      <x:c r="G22" s="74"/>
    </x:row>
    <x:row r="23">
      <x:c r="A23" s="73"/>
      <x:c r="B23" s="22"/>
      <x:c r="C23" s="22"/>
      <x:c r="D23" s="22"/>
      <x:c r="E23" s="22"/>
      <x:c r="F23" s="22"/>
      <x:c r="G23" s="74"/>
    </x:row>
    <x:row r="24">
      <x:c r="A24" s="73"/>
      <x:c r="B24" s="22"/>
      <x:c r="C24" s="22"/>
      <x:c r="D24" s="22"/>
      <x:c r="E24" s="22"/>
      <x:c r="F24" s="22"/>
      <x:c r="G24" s="74"/>
    </x:row>
    <x:row r="25">
      <x:c r="A25" s="73"/>
      <x:c r="B25" s="22"/>
      <x:c r="C25" s="22"/>
      <x:c r="D25" s="22"/>
      <x:c r="E25" s="22"/>
      <x:c r="F25" s="22"/>
      <x:c r="G25" s="74"/>
    </x:row>
    <x:row r="26">
      <x:c r="A26" s="73"/>
      <x:c r="B26" s="22"/>
      <x:c r="C26" s="22"/>
      <x:c r="D26" s="22"/>
      <x:c r="E26" s="22"/>
      <x:c r="F26" s="22"/>
      <x:c r="G26" s="74"/>
    </x:row>
    <x:row r="27">
      <x:c r="A27" s="73"/>
      <x:c r="B27" s="22"/>
      <x:c r="C27" s="22"/>
      <x:c r="D27" s="22"/>
      <x:c r="E27" s="22"/>
      <x:c r="F27" s="22"/>
      <x:c r="G27" s="74"/>
    </x:row>
    <x:row r="28">
      <x:c r="A28" s="73"/>
      <x:c r="B28" s="22"/>
      <x:c r="C28" s="22"/>
      <x:c r="D28" s="22"/>
      <x:c r="E28" s="22"/>
      <x:c r="F28" s="22"/>
      <x:c r="G28" s="74"/>
    </x:row>
    <x:row r="29">
      <x:c r="A29" s="73"/>
      <x:c r="B29" s="22"/>
      <x:c r="C29" s="22"/>
      <x:c r="D29" s="22"/>
      <x:c r="E29" s="22"/>
      <x:c r="F29" s="22"/>
      <x:c r="G29" s="74"/>
    </x:row>
    <x:row r="30">
      <x:c r="A30" s="73"/>
      <x:c r="B30" s="22"/>
      <x:c r="C30" s="22"/>
      <x:c r="D30" s="22"/>
      <x:c r="E30" s="22"/>
      <x:c r="F30" s="22"/>
      <x:c r="G30" s="74"/>
    </x:row>
    <x:row r="31">
      <x:c r="A31" s="73"/>
      <x:c r="B31" s="22"/>
      <x:c r="C31" s="22"/>
      <x:c r="D31" s="22"/>
      <x:c r="E31" s="22"/>
      <x:c r="F31" s="22"/>
      <x:c r="G31" s="74"/>
    </x:row>
    <x:row r="32">
      <x:c r="A32" s="73"/>
      <x:c r="B32" s="22"/>
      <x:c r="C32" s="22"/>
      <x:c r="D32" s="22"/>
      <x:c r="E32" s="22"/>
      <x:c r="F32" s="22"/>
      <x:c r="G32" s="74"/>
    </x:row>
    <x:row r="33">
      <x:c r="A33" s="73"/>
      <x:c r="B33" s="22"/>
      <x:c r="C33" s="22"/>
      <x:c r="D33" s="22"/>
      <x:c r="E33" s="22"/>
      <x:c r="F33" s="22"/>
      <x:c r="G33" s="74"/>
    </x:row>
    <x:row r="34">
      <x:c r="A34" s="73"/>
      <x:c r="B34" s="22"/>
      <x:c r="C34" s="22"/>
      <x:c r="D34" s="22"/>
      <x:c r="E34" s="22"/>
      <x:c r="F34" s="22"/>
      <x:c r="G34" s="74"/>
    </x:row>
    <x:row r="35">
      <x:c r="A35" s="73"/>
      <x:c r="B35" s="22"/>
      <x:c r="C35" s="22"/>
      <x:c r="D35" s="22"/>
      <x:c r="E35" s="22"/>
      <x:c r="F35" s="22"/>
      <x:c r="G35" s="74"/>
    </x:row>
    <x:row r="36">
      <x:c r="A36" s="73"/>
      <x:c r="B36" s="22"/>
      <x:c r="C36" s="22"/>
      <x:c r="D36" s="22"/>
      <x:c r="E36" s="22"/>
      <x:c r="F36" s="22"/>
      <x:c r="G36" s="74"/>
    </x:row>
    <x:row r="37">
      <x:c r="A37" s="73"/>
      <x:c r="B37" s="22"/>
      <x:c r="C37" s="22"/>
      <x:c r="D37" s="22"/>
      <x:c r="E37" s="22"/>
      <x:c r="F37" s="22"/>
      <x:c r="G37" s="74"/>
    </x:row>
    <x:row r="38">
      <x:c r="A38" s="73"/>
      <x:c r="B38" s="22"/>
      <x:c r="C38" s="22"/>
      <x:c r="D38" s="22"/>
      <x:c r="E38" s="22"/>
      <x:c r="F38" s="22"/>
      <x:c r="G38" s="74"/>
    </x:row>
    <x:row r="39">
      <x:c r="A39" s="73"/>
      <x:c r="B39" s="22"/>
      <x:c r="C39" s="22"/>
      <x:c r="D39" s="22"/>
      <x:c r="E39" s="22"/>
      <x:c r="F39" s="22"/>
      <x:c r="G39" s="74"/>
    </x:row>
    <x:row r="40">
      <x:c r="A40" s="73"/>
      <x:c r="B40" s="22"/>
      <x:c r="C40" s="22"/>
      <x:c r="D40" s="22"/>
      <x:c r="E40" s="22"/>
      <x:c r="F40" s="22"/>
      <x:c r="G40" s="74"/>
    </x:row>
    <x:row r="41">
      <x:c r="A41" s="73"/>
      <x:c r="B41" s="22"/>
      <x:c r="C41" s="22"/>
      <x:c r="D41" s="22"/>
      <x:c r="E41" s="22"/>
      <x:c r="F41" s="22"/>
      <x:c r="G41" s="74"/>
    </x:row>
    <x:row r="42">
      <x:c r="A42" s="73"/>
      <x:c r="B42" s="22"/>
      <x:c r="C42" s="22"/>
      <x:c r="D42" s="22"/>
      <x:c r="E42" s="22"/>
      <x:c r="F42" s="22"/>
      <x:c r="G42" s="74"/>
    </x:row>
    <x:row r="43">
      <x:c r="A43" s="73"/>
      <x:c r="B43" s="22"/>
      <x:c r="C43" s="22"/>
      <x:c r="D43" s="22"/>
      <x:c r="E43" s="22"/>
      <x:c r="F43" s="22"/>
      <x:c r="G43" s="74"/>
    </x:row>
    <x:row r="44">
      <x:c r="A44" s="73"/>
      <x:c r="B44" s="22"/>
      <x:c r="C44" s="22"/>
      <x:c r="D44" s="22"/>
      <x:c r="E44" s="22"/>
      <x:c r="F44" s="22"/>
      <x:c r="G44" s="74"/>
    </x:row>
    <x:row r="45">
      <x:c r="A45" s="73"/>
      <x:c r="B45" s="22"/>
      <x:c r="C45" s="22"/>
      <x:c r="D45" s="22"/>
      <x:c r="E45" s="22"/>
      <x:c r="F45" s="22"/>
      <x:c r="G45" s="74"/>
    </x:row>
    <x:row r="46">
      <x:c r="A46" s="73"/>
      <x:c r="B46" s="22"/>
      <x:c r="C46" s="22"/>
      <x:c r="D46" s="22"/>
      <x:c r="E46" s="22"/>
      <x:c r="F46" s="22"/>
      <x:c r="G46" s="74"/>
    </x:row>
    <x:row r="47">
      <x:c r="A47" s="73"/>
      <x:c r="B47" s="22"/>
      <x:c r="C47" s="22"/>
      <x:c r="D47" s="22"/>
      <x:c r="E47" s="22"/>
      <x:c r="F47" s="22"/>
      <x:c r="G47" s="74"/>
    </x:row>
    <x:row r="48">
      <x:c r="A48" s="73"/>
      <x:c r="B48" s="22"/>
      <x:c r="C48" s="22"/>
      <x:c r="D48" s="22"/>
      <x:c r="E48" s="22"/>
      <x:c r="F48" s="22"/>
      <x:c r="G48" s="74"/>
    </x:row>
    <x:row r="49">
      <x:c r="A49" s="73"/>
      <x:c r="B49" s="22"/>
      <x:c r="C49" s="22"/>
      <x:c r="D49" s="22"/>
      <x:c r="E49" s="22"/>
      <x:c r="F49" s="22"/>
      <x:c r="G49" s="74"/>
    </x:row>
    <x:row r="50">
      <x:c r="A50" s="73"/>
      <x:c r="B50" s="22"/>
      <x:c r="C50" s="22"/>
      <x:c r="D50" s="22"/>
      <x:c r="E50" s="22"/>
      <x:c r="F50" s="22"/>
      <x:c r="G50" s="74"/>
    </x:row>
    <x:row r="51">
      <x:c r="A51" s="73"/>
      <x:c r="B51" s="22"/>
      <x:c r="C51" s="22"/>
      <x:c r="D51" s="22"/>
      <x:c r="E51" s="22"/>
      <x:c r="F51" s="22"/>
      <x:c r="G51" s="74"/>
    </x:row>
    <x:row r="52">
      <x:c r="A52" s="73"/>
      <x:c r="B52" s="22"/>
      <x:c r="C52" s="22"/>
      <x:c r="D52" s="22"/>
      <x:c r="E52" s="22"/>
      <x:c r="F52" s="22"/>
      <x:c r="G52" s="74"/>
    </x:row>
    <x:row r="53">
      <x:c r="A53" s="73"/>
      <x:c r="B53" s="22"/>
      <x:c r="C53" s="22"/>
      <x:c r="D53" s="22"/>
      <x:c r="E53" s="22"/>
      <x:c r="F53" s="22"/>
      <x:c r="G53" s="74"/>
    </x:row>
    <x:row r="54">
      <x:c r="A54" s="73"/>
      <x:c r="B54" s="22"/>
      <x:c r="C54" s="22"/>
      <x:c r="D54" s="22"/>
      <x:c r="E54" s="22"/>
      <x:c r="F54" s="22"/>
      <x:c r="G54" s="74"/>
    </x:row>
    <x:row r="55">
      <x:c r="A55" s="73"/>
      <x:c r="B55" s="22"/>
      <x:c r="C55" s="22"/>
      <x:c r="D55" s="22"/>
      <x:c r="E55" s="22"/>
      <x:c r="F55" s="22"/>
      <x:c r="G55" s="74"/>
    </x:row>
    <x:row r="56">
      <x:c r="A56" s="73"/>
      <x:c r="B56" s="22"/>
      <x:c r="C56" s="22"/>
      <x:c r="D56" s="22"/>
      <x:c r="E56" s="22"/>
      <x:c r="F56" s="22"/>
      <x:c r="G56" s="74"/>
    </x:row>
    <x:row r="57">
      <x:c r="A57" s="73"/>
      <x:c r="B57" s="22"/>
      <x:c r="C57" s="22"/>
      <x:c r="D57" s="22"/>
      <x:c r="E57" s="22"/>
      <x:c r="F57" s="22"/>
      <x:c r="G57" s="74"/>
    </x:row>
    <x:row r="58">
      <x:c r="A58" s="73"/>
      <x:c r="B58" s="22"/>
      <x:c r="C58" s="22"/>
      <x:c r="D58" s="22"/>
      <x:c r="E58" s="22"/>
      <x:c r="F58" s="22"/>
      <x:c r="G58" s="74"/>
    </x:row>
    <x:row r="59">
      <x:c r="A59" s="73"/>
      <x:c r="B59" s="22"/>
      <x:c r="C59" s="22"/>
      <x:c r="D59" s="22"/>
      <x:c r="E59" s="22"/>
      <x:c r="F59" s="22"/>
      <x:c r="G59" s="74"/>
    </x:row>
    <x:row r="60">
      <x:c r="A60" s="73"/>
      <x:c r="B60" s="22"/>
      <x:c r="C60" s="22"/>
      <x:c r="D60" s="22"/>
      <x:c r="E60" s="22"/>
      <x:c r="F60" s="22"/>
      <x:c r="G60" s="74"/>
    </x:row>
    <x:row r="61">
      <x:c r="A61" s="73"/>
      <x:c r="B61" s="22"/>
      <x:c r="C61" s="22"/>
      <x:c r="D61" s="22"/>
      <x:c r="E61" s="22"/>
      <x:c r="F61" s="22"/>
      <x:c r="G61" s="74"/>
    </x:row>
    <x:row r="62">
      <x:c r="A62" s="73"/>
      <x:c r="B62" s="22"/>
      <x:c r="C62" s="22"/>
      <x:c r="D62" s="22"/>
      <x:c r="E62" s="22"/>
      <x:c r="F62" s="22"/>
      <x:c r="G62" s="74"/>
    </x:row>
    <x:row r="63">
      <x:c r="A63" s="73"/>
      <x:c r="B63" s="22"/>
      <x:c r="C63" s="22"/>
      <x:c r="D63" s="22"/>
      <x:c r="E63" s="22"/>
      <x:c r="F63" s="22"/>
      <x:c r="G63" s="74"/>
    </x:row>
    <x:row r="64">
      <x:c r="A64" s="73"/>
      <x:c r="B64" s="22"/>
      <x:c r="C64" s="22"/>
      <x:c r="D64" s="22"/>
      <x:c r="E64" s="22"/>
      <x:c r="F64" s="22"/>
      <x:c r="G64" s="74"/>
    </x:row>
    <x:row r="65">
      <x:c r="A65" s="73"/>
      <x:c r="B65" s="22"/>
      <x:c r="C65" s="22"/>
      <x:c r="D65" s="22"/>
      <x:c r="E65" s="22"/>
      <x:c r="F65" s="22"/>
      <x:c r="G65" s="74"/>
    </x:row>
    <x:row r="66">
      <x:c r="A66" s="73"/>
      <x:c r="B66" s="22"/>
      <x:c r="C66" s="22"/>
      <x:c r="D66" s="22"/>
      <x:c r="E66" s="22"/>
      <x:c r="F66" s="22"/>
      <x:c r="G66" s="74"/>
    </x:row>
    <x:row r="67">
      <x:c r="A67" s="73"/>
      <x:c r="B67" s="22"/>
      <x:c r="C67" s="22"/>
      <x:c r="D67" s="22"/>
      <x:c r="E67" s="22"/>
      <x:c r="F67" s="22"/>
      <x:c r="G67" s="74"/>
    </x:row>
    <x:row r="68">
      <x:c r="A68" s="73"/>
      <x:c r="B68" s="22"/>
      <x:c r="C68" s="22"/>
      <x:c r="D68" s="22"/>
      <x:c r="E68" s="22"/>
      <x:c r="F68" s="22"/>
      <x:c r="G68" s="74"/>
    </x:row>
    <x:row r="69">
      <x:c r="A69" s="73"/>
      <x:c r="B69" s="22"/>
      <x:c r="C69" s="22"/>
      <x:c r="D69" s="22"/>
      <x:c r="E69" s="22"/>
      <x:c r="F69" s="22"/>
      <x:c r="G69" s="74"/>
    </x:row>
    <x:row r="70">
      <x:c r="A70" s="73"/>
      <x:c r="B70" s="22"/>
      <x:c r="C70" s="22"/>
      <x:c r="D70" s="22"/>
      <x:c r="E70" s="22"/>
      <x:c r="F70" s="22"/>
      <x:c r="G70" s="74"/>
    </x:row>
    <x:row r="71">
      <x:c r="A71" s="73"/>
      <x:c r="B71" s="22"/>
      <x:c r="C71" s="22"/>
      <x:c r="D71" s="22"/>
      <x:c r="E71" s="22"/>
      <x:c r="F71" s="22"/>
      <x:c r="G71" s="74"/>
    </x:row>
    <x:row r="72">
      <x:c r="A72" s="73"/>
      <x:c r="B72" s="22"/>
      <x:c r="C72" s="22"/>
      <x:c r="D72" s="22"/>
      <x:c r="E72" s="22"/>
      <x:c r="F72" s="22"/>
      <x:c r="G72" s="74"/>
    </x:row>
    <x:row r="73">
      <x:c r="A73" s="73"/>
      <x:c r="B73" s="22"/>
      <x:c r="C73" s="22"/>
      <x:c r="D73" s="22"/>
      <x:c r="E73" s="22"/>
      <x:c r="F73" s="22"/>
      <x:c r="G73" s="74"/>
    </x:row>
    <x:row r="74">
      <x:c r="A74" s="73"/>
      <x:c r="B74" s="22"/>
      <x:c r="C74" s="22"/>
      <x:c r="D74" s="22"/>
      <x:c r="E74" s="22"/>
      <x:c r="F74" s="22"/>
      <x:c r="G74" s="74"/>
    </x:row>
    <x:row r="75">
      <x:c r="A75" s="73"/>
      <x:c r="B75" s="22"/>
      <x:c r="C75" s="22"/>
      <x:c r="D75" s="22"/>
      <x:c r="E75" s="22"/>
      <x:c r="F75" s="22"/>
      <x:c r="G75" s="74"/>
    </x:row>
    <x:row r="76">
      <x:c r="A76" s="73"/>
      <x:c r="B76" s="22"/>
      <x:c r="C76" s="22"/>
      <x:c r="D76" s="22"/>
      <x:c r="E76" s="22"/>
      <x:c r="F76" s="22"/>
      <x:c r="G76" s="74"/>
    </x:row>
    <x:row r="77">
      <x:c r="A77" s="73"/>
      <x:c r="B77" s="22"/>
      <x:c r="C77" s="22"/>
      <x:c r="D77" s="22"/>
      <x:c r="E77" s="22"/>
      <x:c r="F77" s="22"/>
      <x:c r="G77" s="74"/>
    </x:row>
    <x:row r="78">
      <x:c r="A78" s="73"/>
      <x:c r="B78" s="22"/>
      <x:c r="C78" s="22"/>
      <x:c r="D78" s="22"/>
      <x:c r="E78" s="22"/>
      <x:c r="F78" s="22"/>
      <x:c r="G78" s="74"/>
    </x:row>
    <x:row r="79">
      <x:c r="A79" s="73"/>
      <x:c r="B79" s="22"/>
      <x:c r="C79" s="22"/>
      <x:c r="D79" s="22"/>
      <x:c r="E79" s="22"/>
      <x:c r="F79" s="22"/>
      <x:c r="G79" s="74"/>
    </x:row>
    <x:row r="80">
      <x:c r="A80" s="73"/>
      <x:c r="B80" s="22"/>
      <x:c r="C80" s="22"/>
      <x:c r="D80" s="22"/>
      <x:c r="E80" s="22"/>
      <x:c r="F80" s="22"/>
      <x:c r="G80" s="74"/>
    </x:row>
    <x:row r="81">
      <x:c r="A81" s="73"/>
      <x:c r="B81" s="22"/>
      <x:c r="C81" s="22"/>
      <x:c r="D81" s="22"/>
      <x:c r="E81" s="22"/>
      <x:c r="F81" s="22"/>
      <x:c r="G81" s="74"/>
    </x:row>
    <x:row r="82">
      <x:c r="A82" s="73"/>
      <x:c r="B82" s="22"/>
      <x:c r="C82" s="22"/>
      <x:c r="D82" s="22"/>
      <x:c r="E82" s="22"/>
      <x:c r="F82" s="22"/>
      <x:c r="G82" s="74"/>
    </x:row>
    <x:row r="83">
      <x:c r="A83" s="73"/>
      <x:c r="B83" s="22"/>
      <x:c r="C83" s="22"/>
      <x:c r="D83" s="22"/>
      <x:c r="E83" s="22"/>
      <x:c r="F83" s="22"/>
      <x:c r="G83" s="74"/>
    </x:row>
    <x:row r="84">
      <x:c r="A84" s="73"/>
      <x:c r="B84" s="22"/>
      <x:c r="C84" s="22"/>
      <x:c r="D84" s="22"/>
      <x:c r="E84" s="22"/>
      <x:c r="F84" s="22"/>
      <x:c r="G84" s="74"/>
    </x:row>
    <x:row r="85">
      <x:c r="A85" s="73"/>
      <x:c r="B85" s="22"/>
      <x:c r="C85" s="22"/>
      <x:c r="D85" s="22"/>
      <x:c r="E85" s="22"/>
      <x:c r="F85" s="22"/>
      <x:c r="G85" s="74"/>
    </x:row>
    <x:row r="86">
      <x:c r="A86" s="73"/>
      <x:c r="B86" s="22"/>
      <x:c r="C86" s="22"/>
      <x:c r="D86" s="22"/>
      <x:c r="E86" s="22"/>
      <x:c r="F86" s="22"/>
      <x:c r="G86" s="74"/>
    </x:row>
    <x:row r="87">
      <x:c r="A87" s="73"/>
      <x:c r="B87" s="22"/>
      <x:c r="C87" s="22"/>
      <x:c r="D87" s="22"/>
      <x:c r="E87" s="22"/>
      <x:c r="F87" s="22"/>
      <x:c r="G87" s="74"/>
    </x:row>
    <x:row r="88">
      <x:c r="A88" s="73"/>
      <x:c r="B88" s="22"/>
      <x:c r="C88" s="22"/>
      <x:c r="D88" s="22"/>
      <x:c r="E88" s="22"/>
      <x:c r="F88" s="22"/>
      <x:c r="G88" s="74"/>
    </x:row>
    <x:row r="89">
      <x:c r="A89" s="73"/>
      <x:c r="B89" s="22"/>
      <x:c r="C89" s="22"/>
      <x:c r="D89" s="22"/>
      <x:c r="E89" s="22"/>
      <x:c r="F89" s="22"/>
      <x:c r="G89" s="74"/>
    </x:row>
    <x:row r="90">
      <x:c r="A90" s="73"/>
      <x:c r="B90" s="22"/>
      <x:c r="C90" s="22"/>
      <x:c r="D90" s="22"/>
      <x:c r="E90" s="22"/>
      <x:c r="F90" s="22"/>
      <x:c r="G90" s="74"/>
    </x:row>
    <x:row r="91">
      <x:c r="A91" s="73"/>
      <x:c r="B91" s="22"/>
      <x:c r="C91" s="22"/>
      <x:c r="D91" s="22"/>
      <x:c r="E91" s="22"/>
      <x:c r="F91" s="22"/>
      <x:c r="G91" s="74"/>
    </x:row>
    <x:row r="92">
      <x:c r="A92" s="73"/>
      <x:c r="B92" s="22"/>
      <x:c r="C92" s="22"/>
      <x:c r="D92" s="22"/>
      <x:c r="E92" s="22"/>
      <x:c r="F92" s="22"/>
      <x:c r="G92" s="74"/>
    </x:row>
    <x:row r="93">
      <x:c r="A93" s="73"/>
      <x:c r="B93" s="22"/>
      <x:c r="C93" s="22"/>
      <x:c r="D93" s="22"/>
      <x:c r="E93" s="22"/>
      <x:c r="F93" s="22"/>
      <x:c r="G93" s="74"/>
    </x:row>
    <x:row r="94">
      <x:c r="A94" s="73"/>
      <x:c r="B94" s="22"/>
      <x:c r="C94" s="22"/>
      <x:c r="D94" s="22"/>
      <x:c r="E94" s="22"/>
      <x:c r="F94" s="22"/>
      <x:c r="G94" s="74"/>
    </x:row>
    <x:row r="95">
      <x:c r="A95" s="73"/>
      <x:c r="B95" s="22"/>
      <x:c r="C95" s="22"/>
      <x:c r="D95" s="22"/>
      <x:c r="E95" s="22"/>
      <x:c r="F95" s="22"/>
      <x:c r="G95" s="74"/>
    </x:row>
    <x:row r="96">
      <x:c r="A96" s="73"/>
      <x:c r="B96" s="22"/>
      <x:c r="C96" s="22"/>
      <x:c r="D96" s="22"/>
      <x:c r="E96" s="22"/>
      <x:c r="F96" s="22"/>
      <x:c r="G96" s="74"/>
    </x:row>
    <x:row r="97">
      <x:c r="A97" s="73"/>
      <x:c r="B97" s="22"/>
      <x:c r="C97" s="22"/>
      <x:c r="D97" s="22"/>
      <x:c r="E97" s="22"/>
      <x:c r="F97" s="22"/>
      <x:c r="G97" s="74"/>
    </x:row>
    <x:row r="98">
      <x:c r="A98" s="73"/>
      <x:c r="B98" s="22"/>
      <x:c r="C98" s="22"/>
      <x:c r="D98" s="22"/>
      <x:c r="E98" s="22"/>
      <x:c r="F98" s="22"/>
      <x:c r="G98" s="74"/>
    </x:row>
    <x:row r="99">
      <x:c r="A99" s="73"/>
      <x:c r="B99" s="22"/>
      <x:c r="C99" s="22"/>
      <x:c r="D99" s="22"/>
      <x:c r="E99" s="22"/>
      <x:c r="F99" s="22"/>
      <x:c r="G99" s="74"/>
    </x:row>
    <x:row r="100">
      <x:c r="A100" s="73"/>
      <x:c r="B100" s="22"/>
      <x:c r="C100" s="22"/>
      <x:c r="D100" s="22"/>
      <x:c r="E100" s="22"/>
      <x:c r="F100" s="22"/>
      <x:c r="G100" s="74"/>
    </x:row>
    <x:row r="101">
      <x:c r="A101" s="73"/>
      <x:c r="B101" s="22"/>
      <x:c r="C101" s="22"/>
      <x:c r="D101" s="22"/>
      <x:c r="E101" s="22"/>
      <x:c r="F101" s="22"/>
      <x:c r="G101" s="74"/>
    </x:row>
    <x:row r="102">
      <x:c r="A102" s="73"/>
      <x:c r="B102" s="22"/>
      <x:c r="C102" s="22"/>
      <x:c r="D102" s="22"/>
      <x:c r="E102" s="22"/>
      <x:c r="F102" s="22"/>
      <x:c r="G102" s="74"/>
    </x:row>
    <x:row r="103">
      <x:c r="A103" s="73"/>
      <x:c r="B103" s="22"/>
      <x:c r="C103" s="22"/>
      <x:c r="D103" s="22"/>
      <x:c r="E103" s="22"/>
      <x:c r="F103" s="22"/>
      <x:c r="G103" s="74"/>
    </x:row>
    <x:row r="104">
      <x:c r="A104" s="73"/>
      <x:c r="B104" s="22"/>
      <x:c r="C104" s="22"/>
      <x:c r="D104" s="22"/>
      <x:c r="E104" s="22"/>
      <x:c r="F104" s="22"/>
      <x:c r="G104" s="74"/>
    </x:row>
    <x:row r="105">
      <x:c r="A105" s="73"/>
      <x:c r="B105" s="22"/>
      <x:c r="C105" s="22"/>
      <x:c r="D105" s="22"/>
      <x:c r="E105" s="22"/>
      <x:c r="F105" s="22"/>
      <x:c r="G105" s="74"/>
    </x:row>
    <x:row r="106">
      <x:c r="A106" s="73"/>
      <x:c r="B106" s="22"/>
      <x:c r="C106" s="22"/>
      <x:c r="D106" s="22"/>
      <x:c r="E106" s="22"/>
      <x:c r="F106" s="22"/>
      <x:c r="G106" s="74"/>
    </x:row>
    <x:row r="107">
      <x:c r="A107" s="73"/>
      <x:c r="B107" s="22"/>
      <x:c r="C107" s="22"/>
      <x:c r="D107" s="22"/>
      <x:c r="E107" s="22"/>
      <x:c r="F107" s="22"/>
      <x:c r="G107" s="74"/>
    </x:row>
    <x:row r="108">
      <x:c r="A108" s="73"/>
      <x:c r="B108" s="22"/>
      <x:c r="C108" s="22"/>
      <x:c r="D108" s="22"/>
      <x:c r="E108" s="22"/>
      <x:c r="F108" s="22"/>
      <x:c r="G108" s="74"/>
    </x:row>
    <x:row r="109">
      <x:c r="A109" s="73"/>
      <x:c r="B109" s="22"/>
      <x:c r="C109" s="22"/>
      <x:c r="D109" s="22"/>
      <x:c r="E109" s="22"/>
      <x:c r="F109" s="22"/>
      <x:c r="G109" s="74"/>
    </x:row>
    <x:row r="110">
      <x:c r="A110" s="75"/>
      <x:c r="B110" s="76"/>
      <x:c r="C110" s="76"/>
      <x:c r="D110" s="76"/>
      <x:c r="E110" s="76"/>
      <x:c r="F110" s="76"/>
      <x:c r="G110" s="7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  <x:col min="3" max="3" width="42" hidden="0" customWidth="1"/>
    <x:col min="4" max="4" width="58" hidden="0" customWidth="1"/>
  </x:cols>
  <x:sheetData>
    <x:row r="1">
      <x:c r="A1" s="5" t="str">
        <x:v>How to Use the Sublimation Tumbler True-Cost Worksheet</x:v>
      </x:c>
      <x:c r="B1" s="5"/>
      <x:c r="C1" s="5"/>
      <x:c r="D1" s="5"/>
    </x:row>
    <x:row r="3">
      <x:c r="A3" s="47" t="str">
        <x:v>Step</x:v>
      </x:c>
      <x:c r="B3" s="47" t="str">
        <x:v>What to do</x:v>
      </x:c>
      <x:c r="C3" s="47" t="str">
        <x:v>Why it matters</x:v>
      </x:c>
      <x:c r="D3" s="47" t="str">
        <x:v>Related Subli Genius resource</x:v>
      </x:c>
    </x:row>
    <x:row r="4">
      <x:c r="A4" s="22" t="str">
        <x:v>1</x:v>
      </x:c>
      <x:c r="B4" s="22" t="str">
        <x:v>Start in Supplier Cost. Enter the blank order subtotal, inbound freight, order charges, units ordered, and damaged units.</x:v>
      </x:c>
      <x:c r="C4" s="22" t="str">
        <x:v>This calculates the real landed cost of each usable blank.</x:v>
      </x:c>
      <x:c r="D4" s="22" t="str">
        <x:v>https://subligeniusprint.com/sublimation-blank-cost-calculator/</x:v>
      </x:c>
    </x:row>
    <x:row r="5">
      <x:c r="A5" s="22" t="str">
        <x:v>2</x:v>
      </x:c>
      <x:c r="B5" s="22" t="str">
        <x:v>Open Tumbler Pricing. Enter your actual ink, paper, consumables, packaging, labor time, overhead, failure rate, selling fees, and target margin.</x:v>
      </x:c>
      <x:c r="C5" s="22" t="str">
        <x:v>The sheet calculates break-even price, target selling price, variable fees, and expected profit.</x:v>
      </x:c>
      <x:c r="D5" s="22" t="str">
        <x:v>https://subligeniusprint.com/sublimation-profit-margin-calculator/</x:v>
      </x:c>
    </x:row>
    <x:row r="6">
      <x:c r="A6" s="22" t="str">
        <x:v>3</x:v>
      </x:c>
      <x:c r="B6" s="22" t="str">
        <x:v>Use Failure Tracker over time instead of guessing your reprint rate.</x:v>
      </x:c>
      <x:c r="C6" s="22" t="str">
        <x:v>Your observed failure rate can replace a generic allowance.</x:v>
      </x:c>
      <x:c r="D6" s="22" t="str"/>
    </x:row>
    <x:row r="7">
      <x:c r="A7" s="22" t="str">
        <x:v>4</x:v>
      </x:c>
      <x:c r="B7" s="22" t="str">
        <x:v>Use Bulk Quote for event, team, school, corporate, or other batch orders.</x:v>
      </x:c>
      <x:c r="C7" s="22" t="str">
        <x:v>Bulk pricing should come from real batch savings, not an automatic discount percentage.</x:v>
      </x:c>
      <x:c r="D7" s="22" t="str"/>
    </x:row>
    <x:row r="8">
      <x:c r="A8" s="22" t="str">
        <x:v>5</x:v>
      </x:c>
      <x:c r="B8" s="22" t="str">
        <x:v>Recheck platform fee inputs before quoting online sales.</x:v>
      </x:c>
      <x:c r="C8" s="22" t="str">
        <x:v>Transaction and payment-processing fees can change and may vary by country or platform.</x:v>
      </x:c>
      <x:c r="D8" s="22" t="str"/>
    </x:row>
    <x:row r="9">
      <x:c r="A9" s="22" t="str">
        <x:v>6</x:v>
      </x:c>
      <x:c r="B9" s="22" t="str">
        <x:v>Keep shipping separate when possible. If you absorb outbound shipping, enter that amount in the pricing sheet.</x:v>
      </x:c>
      <x:c r="C9" s="22" t="str">
        <x:v>A price can look profitable until postage is included.</x:v>
      </x:c>
      <x:c r="D9" s="22" t="str"/>
    </x:row>
    <x:row r="11">
      <x:c r="A11" s="25" t="str">
        <x:v>Formula / term</x:v>
      </x:c>
      <x:c r="B11" s="25" t="str">
        <x:v>Definition</x:v>
      </x:c>
      <x:c r="C11" s="25" t="str"/>
      <x:c r="D11" s="25" t="str"/>
    </x:row>
    <x:row r="12">
      <x:c r="A12" t="str">
        <x:v>Landed blank cost</x:v>
      </x:c>
      <x:c r="B12" s="34" t="str">
        <x:v>(blank subtotal + inbound shipping + order charges) ÷ usable blanks</x:v>
      </x:c>
      <x:c r="C12" s="34" t="str"/>
      <x:c r="D12" s="34" t="str"/>
    </x:row>
    <x:row r="13">
      <x:c r="A13" t="str">
        <x:v>Failure-adjusted production cost</x:v>
      </x:c>
      <x:c r="B13" s="34" t="str">
        <x:v>production cost exposed to failure ÷ (1 − failure rate)</x:v>
      </x:c>
      <x:c r="C13" s="34" t="str"/>
      <x:c r="D13" s="34" t="str"/>
    </x:row>
    <x:row r="14">
      <x:c r="A14" t="str">
        <x:v>Break-even price</x:v>
      </x:c>
      <x:c r="B14" s="34" t="str">
        <x:v>true unit cost ÷ (1 − variable fee rate)</x:v>
      </x:c>
      <x:c r="C14" s="34" t="str"/>
      <x:c r="D14" s="34" t="str"/>
    </x:row>
    <x:row r="15">
      <x:c r="A15" t="str">
        <x:v>Target selling price</x:v>
      </x:c>
      <x:c r="B15" s="34" t="str">
        <x:v>true unit cost ÷ (1 − variable fee rate − target margin)</x:v>
      </x:c>
      <x:c r="C15" s="34" t="str"/>
      <x:c r="D15" s="34" t="str"/>
    </x:row>
    <x:row r="16">
      <x:c r="A16" t="str">
        <x:v>Important</x:v>
      </x:c>
      <x:c r="B16" s="34" t="str">
        <x:v>This workbook does not supply market prices, seller fee rates, or a recommended profit margin. Enter values that match your own business and current selling platform.</x:v>
      </x:c>
      <x:c r="C16" s="34" t="str"/>
      <x:c r="D16" s="34" t="str"/>
    </x:row>
  </x:sheetData>
  <x:mergeCells>
    <x:mergeCell ref="A1:D1"/>
    <x:mergeCell ref="B12:D12"/>
    <x:mergeCell ref="B13:D13"/>
    <x:mergeCell ref="B14:D14"/>
    <x:mergeCell ref="B15:D15"/>
    <x:mergeCell ref="B16:D16"/>
  </x:mergeCells>
  <x:pageMargins left="0.7" right="0.7" top="0.75" bottom="0.75" header="0.3" footer="0.3"/>
</x:worksheet>
</file>